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501"/>
  <workbookPr/>
  <mc:AlternateContent xmlns:mc="http://schemas.openxmlformats.org/markup-compatibility/2006">
    <mc:Choice Requires="x15">
      <x15ac:absPath xmlns:x15ac="http://schemas.microsoft.com/office/spreadsheetml/2010/11/ac" url="S:\Compras\VANI\Cantoflex\"/>
    </mc:Choice>
  </mc:AlternateContent>
  <xr:revisionPtr revIDLastSave="0" documentId="13_ncr:40009_{CA70C221-2F75-4E7F-96B3-D85BCD3AD827}" xr6:coauthVersionLast="47" xr6:coauthVersionMax="47" xr10:uidLastSave="{00000000-0000-0000-0000-000000000000}"/>
  <bookViews>
    <workbookView xWindow="-108" yWindow="-108" windowWidth="23256" windowHeight="12456" activeTab="1"/>
  </bookViews>
  <sheets>
    <sheet name="COMPARATIVO MP" sheetId="4" r:id="rId1"/>
    <sheet name="Página1" sheetId="1" r:id="rId2"/>
    <sheet name="Planilha1" sheetId="3" r:id="rId3"/>
    <sheet name="Relatório de Compatibilidade" sheetId="2" r:id="rId4"/>
  </sheets>
  <definedNames>
    <definedName name="_xlnm._FilterDatabase" localSheetId="0" hidden="1">'COMPARATIVO MP'!$A$2:$Y$417</definedName>
    <definedName name="_xlnm._FilterDatabase" localSheetId="1" hidden="1">Página1!$A$1:$Q$212</definedName>
    <definedName name="_xlnm._FilterDatabase" localSheetId="2" hidden="1">Planilha1!$A$1:$T$1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 i="3" l="1"/>
  <c r="T4" i="3"/>
  <c r="T5" i="3"/>
  <c r="T6" i="3"/>
  <c r="N56" i="1" s="1"/>
  <c r="T7" i="3"/>
  <c r="T8" i="3"/>
  <c r="T9" i="3"/>
  <c r="N4" i="1" s="1"/>
  <c r="T10" i="3"/>
  <c r="N76" i="1" s="1"/>
  <c r="O76" i="1" s="1"/>
  <c r="T11" i="3"/>
  <c r="T12" i="3"/>
  <c r="T13" i="3"/>
  <c r="T14" i="3"/>
  <c r="N77" i="1" s="1"/>
  <c r="O77" i="1" s="1"/>
  <c r="T15" i="3"/>
  <c r="T16" i="3"/>
  <c r="T17" i="3"/>
  <c r="T18" i="3"/>
  <c r="N180" i="1" s="1"/>
  <c r="T19" i="3"/>
  <c r="T20" i="3"/>
  <c r="T21" i="3"/>
  <c r="T22" i="3"/>
  <c r="T23" i="3"/>
  <c r="T24" i="3"/>
  <c r="T25" i="3"/>
  <c r="T26" i="3"/>
  <c r="T27" i="3"/>
  <c r="T28" i="3"/>
  <c r="T29" i="3"/>
  <c r="T30" i="3"/>
  <c r="T31" i="3"/>
  <c r="T32" i="3"/>
  <c r="T33" i="3"/>
  <c r="T34" i="3"/>
  <c r="T35" i="3"/>
  <c r="T36" i="3"/>
  <c r="T37" i="3"/>
  <c r="T38" i="3"/>
  <c r="T39" i="3"/>
  <c r="T40" i="3"/>
  <c r="T41" i="3"/>
  <c r="T42" i="3"/>
  <c r="T43" i="3"/>
  <c r="T44" i="3"/>
  <c r="T45" i="3"/>
  <c r="T46" i="3"/>
  <c r="T47" i="3"/>
  <c r="T48" i="3"/>
  <c r="T49" i="3"/>
  <c r="T50" i="3"/>
  <c r="T51" i="3"/>
  <c r="T52" i="3"/>
  <c r="T53" i="3"/>
  <c r="T54" i="3"/>
  <c r="T55" i="3"/>
  <c r="T56" i="3"/>
  <c r="N172" i="1" s="1"/>
  <c r="T57" i="3"/>
  <c r="T58" i="3"/>
  <c r="T59" i="3"/>
  <c r="T60" i="3"/>
  <c r="T61" i="3"/>
  <c r="T62" i="3"/>
  <c r="N195" i="1" s="1"/>
  <c r="T63" i="3"/>
  <c r="T64" i="3"/>
  <c r="N184" i="1" s="1"/>
  <c r="T65" i="3"/>
  <c r="N196" i="1" s="1"/>
  <c r="T66" i="3"/>
  <c r="N132" i="1" s="1"/>
  <c r="T67" i="3"/>
  <c r="T68" i="3"/>
  <c r="T69" i="3"/>
  <c r="T70" i="3"/>
  <c r="T71" i="3"/>
  <c r="N111" i="1" s="1"/>
  <c r="T72" i="3"/>
  <c r="N68" i="1" s="1"/>
  <c r="T73" i="3"/>
  <c r="T74" i="3"/>
  <c r="N110" i="1" s="1"/>
  <c r="T75" i="3"/>
  <c r="T76" i="3"/>
  <c r="T77" i="3"/>
  <c r="T78" i="3"/>
  <c r="T79" i="3"/>
  <c r="T80" i="3"/>
  <c r="T81" i="3"/>
  <c r="T82" i="3"/>
  <c r="N40" i="1" s="1"/>
  <c r="O40" i="1" s="1"/>
  <c r="T83" i="3"/>
  <c r="T84" i="3"/>
  <c r="T85" i="3"/>
  <c r="T86" i="3"/>
  <c r="T87" i="3"/>
  <c r="T88" i="3"/>
  <c r="N43" i="1" s="1"/>
  <c r="T89" i="3"/>
  <c r="T90" i="3"/>
  <c r="T91" i="3"/>
  <c r="T92" i="3"/>
  <c r="T93" i="3"/>
  <c r="T94" i="3"/>
  <c r="T95" i="3"/>
  <c r="T96" i="3"/>
  <c r="T97" i="3"/>
  <c r="T98" i="3"/>
  <c r="T99" i="3"/>
  <c r="T100" i="3"/>
  <c r="T101" i="3"/>
  <c r="T102" i="3"/>
  <c r="T103" i="3"/>
  <c r="T104" i="3"/>
  <c r="N15" i="1" s="1"/>
  <c r="O15" i="1" s="1"/>
  <c r="T105" i="3"/>
  <c r="T106" i="3"/>
  <c r="T107" i="3"/>
  <c r="T108" i="3"/>
  <c r="T109" i="3"/>
  <c r="T110" i="3"/>
  <c r="T111" i="3"/>
  <c r="T112" i="3"/>
  <c r="T113" i="3"/>
  <c r="T114" i="3"/>
  <c r="N102" i="1" s="1"/>
  <c r="T115" i="3"/>
  <c r="T116" i="3"/>
  <c r="T117" i="3"/>
  <c r="T118" i="3"/>
  <c r="T119" i="3"/>
  <c r="T120" i="3"/>
  <c r="N10" i="1" s="1"/>
  <c r="O10" i="1" s="1"/>
  <c r="T121" i="3"/>
  <c r="N108" i="1" s="1"/>
  <c r="T122" i="3"/>
  <c r="N3" i="1" s="1"/>
  <c r="T123" i="3"/>
  <c r="T124" i="3"/>
  <c r="T125" i="3"/>
  <c r="T126" i="3"/>
  <c r="N37" i="1" s="1"/>
  <c r="O37" i="1" s="1"/>
  <c r="T127" i="3"/>
  <c r="N109" i="1" s="1"/>
  <c r="P109" i="1" s="1"/>
  <c r="T128" i="3"/>
  <c r="T129" i="3"/>
  <c r="T130" i="3"/>
  <c r="N30" i="1" s="1"/>
  <c r="T131" i="3"/>
  <c r="T132" i="3"/>
  <c r="T133" i="3"/>
  <c r="T134" i="3"/>
  <c r="T135" i="3"/>
  <c r="T136" i="3"/>
  <c r="T137" i="3"/>
  <c r="T138" i="3"/>
  <c r="N22" i="1" s="1"/>
  <c r="T139" i="3"/>
  <c r="T140" i="3"/>
  <c r="T141" i="3"/>
  <c r="T142" i="3"/>
  <c r="T143" i="3"/>
  <c r="T144" i="3"/>
  <c r="T145" i="3"/>
  <c r="N17" i="1" s="1"/>
  <c r="T146" i="3"/>
  <c r="T147" i="3"/>
  <c r="T148" i="3"/>
  <c r="T149" i="3"/>
  <c r="T150" i="3"/>
  <c r="T151" i="3"/>
  <c r="T152" i="3"/>
  <c r="T153" i="3"/>
  <c r="T154" i="3"/>
  <c r="N48" i="1" s="1"/>
  <c r="T155" i="3"/>
  <c r="T156" i="3"/>
  <c r="T157" i="3"/>
  <c r="T158" i="3"/>
  <c r="T159" i="3"/>
  <c r="T160" i="3"/>
  <c r="T161" i="3"/>
  <c r="T162" i="3"/>
  <c r="T163" i="3"/>
  <c r="T164" i="3"/>
  <c r="T165" i="3"/>
  <c r="T166" i="3"/>
  <c r="T167" i="3"/>
  <c r="T168" i="3"/>
  <c r="N47" i="1" s="1"/>
  <c r="O47" i="1" s="1"/>
  <c r="T169" i="3"/>
  <c r="N42" i="1" s="1"/>
  <c r="T170" i="3"/>
  <c r="T171" i="3"/>
  <c r="T172" i="3"/>
  <c r="T173" i="3"/>
  <c r="T174" i="3"/>
  <c r="N96" i="1" s="1"/>
  <c r="P96" i="1" s="1"/>
  <c r="T175" i="3"/>
  <c r="N95" i="1" s="1"/>
  <c r="O95" i="1" s="1"/>
  <c r="T176" i="3"/>
  <c r="N65" i="1" s="1"/>
  <c r="T177" i="3"/>
  <c r="N64" i="1" s="1"/>
  <c r="O64" i="1" s="1"/>
  <c r="T178" i="3"/>
  <c r="N66" i="1" s="1"/>
  <c r="T179" i="3"/>
  <c r="T180" i="3"/>
  <c r="T181" i="3"/>
  <c r="T182" i="3"/>
  <c r="T183" i="3"/>
  <c r="T184" i="3"/>
  <c r="N190" i="1" s="1"/>
  <c r="T185" i="3"/>
  <c r="T186" i="3"/>
  <c r="T187" i="3"/>
  <c r="T188" i="3"/>
  <c r="T189" i="3"/>
  <c r="T190" i="3"/>
  <c r="T191" i="3"/>
  <c r="N207" i="1" s="1"/>
  <c r="T192" i="3"/>
  <c r="N206" i="1" s="1"/>
  <c r="T193" i="3"/>
  <c r="N205" i="1" s="1"/>
  <c r="O205" i="1" s="1"/>
  <c r="T194" i="3"/>
  <c r="N204" i="1" s="1"/>
  <c r="O204" i="1" s="1"/>
  <c r="T195" i="3"/>
  <c r="T196" i="3"/>
  <c r="T197" i="3"/>
  <c r="T198" i="3"/>
  <c r="T199" i="3"/>
  <c r="N124" i="1" s="1"/>
  <c r="T200" i="3"/>
  <c r="N199" i="1" s="1"/>
  <c r="T201" i="3"/>
  <c r="N197" i="1" s="1"/>
  <c r="O197" i="1" s="1"/>
  <c r="T202" i="3"/>
  <c r="N171" i="1" s="1"/>
  <c r="T203" i="3"/>
  <c r="T204" i="3"/>
  <c r="T205" i="3"/>
  <c r="T206" i="3"/>
  <c r="T207" i="3"/>
  <c r="T208" i="3"/>
  <c r="T209" i="3"/>
  <c r="N82" i="1" s="1"/>
  <c r="O82" i="1" s="1"/>
  <c r="T210" i="3"/>
  <c r="T211" i="3"/>
  <c r="T212" i="3"/>
  <c r="T213" i="3"/>
  <c r="T214" i="3"/>
  <c r="N13" i="1" s="1"/>
  <c r="P13" i="1" s="1"/>
  <c r="T215" i="3"/>
  <c r="N99" i="1" s="1"/>
  <c r="O99" i="1" s="1"/>
  <c r="T216" i="3"/>
  <c r="T217" i="3"/>
  <c r="N63" i="1" s="1"/>
  <c r="T218" i="3"/>
  <c r="T219" i="3"/>
  <c r="T220" i="3"/>
  <c r="T221" i="3"/>
  <c r="T222" i="3"/>
  <c r="T223" i="3"/>
  <c r="T224" i="3"/>
  <c r="N146" i="1" s="1"/>
  <c r="T225" i="3"/>
  <c r="N153" i="1" s="1"/>
  <c r="T226" i="3"/>
  <c r="N136" i="1" s="1"/>
  <c r="T227" i="3"/>
  <c r="T228" i="3"/>
  <c r="T229" i="3"/>
  <c r="T230" i="3"/>
  <c r="T231" i="3"/>
  <c r="T232" i="3"/>
  <c r="N61" i="1"/>
  <c r="O61" i="1" s="1"/>
  <c r="N5" i="1"/>
  <c r="N166" i="1"/>
  <c r="O166" i="1" s="1"/>
  <c r="N164" i="1"/>
  <c r="N163" i="1"/>
  <c r="N203" i="1"/>
  <c r="O203" i="1" s="1"/>
  <c r="N201" i="1"/>
  <c r="O201" i="1" s="1"/>
  <c r="N151" i="1"/>
  <c r="N138" i="1"/>
  <c r="N152" i="1"/>
  <c r="N149" i="1"/>
  <c r="N175" i="1"/>
  <c r="N73" i="1"/>
  <c r="N62" i="1"/>
  <c r="N34" i="1"/>
  <c r="N35" i="1"/>
  <c r="N26" i="1"/>
  <c r="O26" i="1" s="1"/>
  <c r="N88" i="1"/>
  <c r="N53" i="1"/>
  <c r="N52" i="1"/>
  <c r="N170" i="1"/>
  <c r="O170" i="1" s="1"/>
  <c r="N139" i="1"/>
  <c r="P139" i="1" s="1"/>
  <c r="N155" i="1"/>
  <c r="N8" i="1"/>
  <c r="N19" i="1"/>
  <c r="N18" i="1"/>
  <c r="N120" i="1"/>
  <c r="N125" i="1"/>
  <c r="N118" i="1"/>
  <c r="N29" i="1"/>
  <c r="N38" i="1"/>
  <c r="N33" i="1"/>
  <c r="O33" i="1" s="1"/>
  <c r="N31" i="1"/>
  <c r="N32" i="1"/>
  <c r="N193" i="1"/>
  <c r="O193" i="1" s="1"/>
  <c r="N127" i="1"/>
  <c r="N192" i="1"/>
  <c r="P192" i="1" s="1"/>
  <c r="N67" i="1"/>
  <c r="P67" i="1" s="1"/>
  <c r="N168" i="1"/>
  <c r="Q416" i="4"/>
  <c r="S414" i="4"/>
  <c r="R414" i="4"/>
  <c r="V414" i="4"/>
  <c r="S412" i="4"/>
  <c r="R412" i="4"/>
  <c r="V412" i="4"/>
  <c r="S410" i="4"/>
  <c r="R410" i="4"/>
  <c r="U410" i="4"/>
  <c r="S408" i="4"/>
  <c r="R408" i="4"/>
  <c r="T408" i="4"/>
  <c r="U406" i="4"/>
  <c r="S406" i="4"/>
  <c r="R406" i="4"/>
  <c r="V406" i="4"/>
  <c r="V404" i="4"/>
  <c r="S404" i="4"/>
  <c r="R404" i="4"/>
  <c r="U404" i="4"/>
  <c r="S402" i="4"/>
  <c r="R402" i="4"/>
  <c r="S400" i="4"/>
  <c r="R400" i="4"/>
  <c r="V400" i="4"/>
  <c r="S398" i="4"/>
  <c r="R398" i="4"/>
  <c r="V398" i="4"/>
  <c r="S396" i="4"/>
  <c r="R396" i="4"/>
  <c r="V396" i="4"/>
  <c r="S394" i="4"/>
  <c r="R394" i="4"/>
  <c r="U394" i="4"/>
  <c r="S392" i="4"/>
  <c r="R392" i="4"/>
  <c r="T392" i="4"/>
  <c r="S390" i="4"/>
  <c r="R390" i="4"/>
  <c r="V390" i="4"/>
  <c r="S388" i="4"/>
  <c r="R388" i="4"/>
  <c r="V388" i="4"/>
  <c r="W388" i="4"/>
  <c r="X388" i="4"/>
  <c r="U388" i="4"/>
  <c r="S386" i="4"/>
  <c r="R386" i="4"/>
  <c r="S384" i="4"/>
  <c r="R384" i="4"/>
  <c r="V384" i="4"/>
  <c r="S382" i="4"/>
  <c r="R382" i="4"/>
  <c r="V382" i="4"/>
  <c r="S380" i="4"/>
  <c r="R380" i="4"/>
  <c r="V380" i="4"/>
  <c r="S378" i="4"/>
  <c r="R378" i="4"/>
  <c r="U378" i="4"/>
  <c r="U376" i="4"/>
  <c r="S376" i="4"/>
  <c r="R376" i="4"/>
  <c r="T376" i="4"/>
  <c r="S374" i="4"/>
  <c r="R374" i="4"/>
  <c r="V374" i="4"/>
  <c r="S372" i="4"/>
  <c r="R372" i="4"/>
  <c r="T372" i="4"/>
  <c r="S370" i="4"/>
  <c r="R370" i="4"/>
  <c r="S368" i="4"/>
  <c r="R368" i="4"/>
  <c r="V368" i="4"/>
  <c r="S366" i="4"/>
  <c r="R366" i="4"/>
  <c r="V366" i="4"/>
  <c r="W366" i="4"/>
  <c r="X366" i="4"/>
  <c r="Y366" i="4"/>
  <c r="S364" i="4"/>
  <c r="R364" i="4"/>
  <c r="V364" i="4"/>
  <c r="S362" i="4"/>
  <c r="R362" i="4"/>
  <c r="U362" i="4"/>
  <c r="S360" i="4"/>
  <c r="R360" i="4"/>
  <c r="T360" i="4"/>
  <c r="S358" i="4"/>
  <c r="R358" i="4"/>
  <c r="V358" i="4"/>
  <c r="S356" i="4"/>
  <c r="R356" i="4"/>
  <c r="U356" i="4"/>
  <c r="S354" i="4"/>
  <c r="R354" i="4"/>
  <c r="S352" i="4"/>
  <c r="R352" i="4"/>
  <c r="V352" i="4"/>
  <c r="S350" i="4"/>
  <c r="R350" i="4"/>
  <c r="V350" i="4"/>
  <c r="S348" i="4"/>
  <c r="R348" i="4"/>
  <c r="V348" i="4"/>
  <c r="S346" i="4"/>
  <c r="R346" i="4"/>
  <c r="U346" i="4"/>
  <c r="S344" i="4"/>
  <c r="R344" i="4"/>
  <c r="T344" i="4"/>
  <c r="S342" i="4"/>
  <c r="R342" i="4"/>
  <c r="U342" i="4"/>
  <c r="S340" i="4"/>
  <c r="R340" i="4"/>
  <c r="V340" i="4"/>
  <c r="S338" i="4"/>
  <c r="R338" i="4"/>
  <c r="S336" i="4"/>
  <c r="R336" i="4"/>
  <c r="V336" i="4"/>
  <c r="S334" i="4"/>
  <c r="R334" i="4"/>
  <c r="V334" i="4"/>
  <c r="S332" i="4"/>
  <c r="R332" i="4"/>
  <c r="V332" i="4"/>
  <c r="S330" i="4"/>
  <c r="R330" i="4"/>
  <c r="U330" i="4"/>
  <c r="S328" i="4"/>
  <c r="R328" i="4"/>
  <c r="V328" i="4"/>
  <c r="T328" i="4"/>
  <c r="S326" i="4"/>
  <c r="R326" i="4"/>
  <c r="V326" i="4"/>
  <c r="S324" i="4"/>
  <c r="R324" i="4"/>
  <c r="V324" i="4"/>
  <c r="S322" i="4"/>
  <c r="R322" i="4"/>
  <c r="S320" i="4"/>
  <c r="R320" i="4"/>
  <c r="V320" i="4"/>
  <c r="W320" i="4"/>
  <c r="S318" i="4"/>
  <c r="R318" i="4"/>
  <c r="V318" i="4"/>
  <c r="S316" i="4"/>
  <c r="R316" i="4"/>
  <c r="V316" i="4"/>
  <c r="S314" i="4"/>
  <c r="R314" i="4"/>
  <c r="V314" i="4"/>
  <c r="S312" i="4"/>
  <c r="R312" i="4"/>
  <c r="T312" i="4"/>
  <c r="S310" i="4"/>
  <c r="R310" i="4"/>
  <c r="T310" i="4"/>
  <c r="Y310" i="4"/>
  <c r="V310" i="4"/>
  <c r="S308" i="4"/>
  <c r="R308" i="4"/>
  <c r="U308" i="4"/>
  <c r="S306" i="4"/>
  <c r="R306" i="4"/>
  <c r="S304" i="4"/>
  <c r="R304" i="4"/>
  <c r="V304" i="4"/>
  <c r="S302" i="4"/>
  <c r="R302" i="4"/>
  <c r="V302" i="4"/>
  <c r="S300" i="4"/>
  <c r="R300" i="4"/>
  <c r="V300" i="4"/>
  <c r="S298" i="4"/>
  <c r="R298" i="4"/>
  <c r="U298" i="4"/>
  <c r="S296" i="4"/>
  <c r="R296" i="4"/>
  <c r="T296" i="4"/>
  <c r="S294" i="4"/>
  <c r="R294" i="4"/>
  <c r="V294" i="4"/>
  <c r="W294" i="4"/>
  <c r="X294" i="4"/>
  <c r="Y294" i="4"/>
  <c r="S292" i="4"/>
  <c r="R292" i="4"/>
  <c r="T292" i="4"/>
  <c r="S290" i="4"/>
  <c r="R290" i="4"/>
  <c r="S288" i="4"/>
  <c r="R288" i="4"/>
  <c r="V288" i="4"/>
  <c r="S286" i="4"/>
  <c r="R286" i="4"/>
  <c r="V286" i="4"/>
  <c r="S284" i="4"/>
  <c r="R284" i="4"/>
  <c r="V284" i="4"/>
  <c r="S282" i="4"/>
  <c r="R282" i="4"/>
  <c r="U282" i="4"/>
  <c r="S280" i="4"/>
  <c r="R280" i="4"/>
  <c r="T280" i="4"/>
  <c r="S278" i="4"/>
  <c r="R278" i="4"/>
  <c r="V278" i="4"/>
  <c r="S276" i="4"/>
  <c r="R276" i="4"/>
  <c r="V276" i="4"/>
  <c r="S274" i="4"/>
  <c r="R274" i="4"/>
  <c r="S272" i="4"/>
  <c r="R272" i="4"/>
  <c r="V272" i="4"/>
  <c r="S270" i="4"/>
  <c r="R270" i="4"/>
  <c r="V270" i="4"/>
  <c r="S268" i="4"/>
  <c r="R268" i="4"/>
  <c r="V268" i="4"/>
  <c r="S266" i="4"/>
  <c r="R266" i="4"/>
  <c r="U266" i="4"/>
  <c r="U264" i="4"/>
  <c r="S264" i="4"/>
  <c r="R264" i="4"/>
  <c r="T264" i="4"/>
  <c r="S262" i="4"/>
  <c r="R262" i="4"/>
  <c r="V262" i="4"/>
  <c r="S260" i="4"/>
  <c r="R260" i="4"/>
  <c r="V260" i="4"/>
  <c r="S258" i="4"/>
  <c r="R258" i="4"/>
  <c r="S256" i="4"/>
  <c r="R256" i="4"/>
  <c r="V256" i="4"/>
  <c r="S254" i="4"/>
  <c r="R254" i="4"/>
  <c r="V254" i="4"/>
  <c r="S252" i="4"/>
  <c r="R252" i="4"/>
  <c r="V252" i="4"/>
  <c r="S250" i="4"/>
  <c r="R250" i="4"/>
  <c r="U250" i="4"/>
  <c r="S248" i="4"/>
  <c r="R248" i="4"/>
  <c r="T248" i="4"/>
  <c r="S246" i="4"/>
  <c r="R246" i="4"/>
  <c r="V246" i="4"/>
  <c r="S244" i="4"/>
  <c r="R244" i="4"/>
  <c r="V244" i="4"/>
  <c r="S242" i="4"/>
  <c r="R242" i="4"/>
  <c r="S240" i="4"/>
  <c r="R240" i="4"/>
  <c r="V240" i="4"/>
  <c r="S238" i="4"/>
  <c r="R238" i="4"/>
  <c r="V238" i="4"/>
  <c r="S236" i="4"/>
  <c r="R236" i="4"/>
  <c r="V236" i="4"/>
  <c r="S234" i="4"/>
  <c r="R234" i="4"/>
  <c r="V234" i="4"/>
  <c r="W234" i="4"/>
  <c r="X234" i="4"/>
  <c r="U234" i="4"/>
  <c r="S232" i="4"/>
  <c r="R232" i="4"/>
  <c r="U232" i="4"/>
  <c r="W232" i="4"/>
  <c r="X232" i="4"/>
  <c r="Y232" i="4"/>
  <c r="T232" i="4"/>
  <c r="S230" i="4"/>
  <c r="R230" i="4"/>
  <c r="T230" i="4"/>
  <c r="V230" i="4"/>
  <c r="S228" i="4"/>
  <c r="R228" i="4"/>
  <c r="T228" i="4"/>
  <c r="U228" i="4"/>
  <c r="S226" i="4"/>
  <c r="R226" i="4"/>
  <c r="S224" i="4"/>
  <c r="R224" i="4"/>
  <c r="V224" i="4"/>
  <c r="S222" i="4"/>
  <c r="R222" i="4"/>
  <c r="V222" i="4"/>
  <c r="S220" i="4"/>
  <c r="R220" i="4"/>
  <c r="V220" i="4"/>
  <c r="W220" i="4"/>
  <c r="S218" i="4"/>
  <c r="R218" i="4"/>
  <c r="U218" i="4"/>
  <c r="S216" i="4"/>
  <c r="R216" i="4"/>
  <c r="T216" i="4"/>
  <c r="S214" i="4"/>
  <c r="R214" i="4"/>
  <c r="V214" i="4"/>
  <c r="S212" i="4"/>
  <c r="R212" i="4"/>
  <c r="V212" i="4"/>
  <c r="S210" i="4"/>
  <c r="R210" i="4"/>
  <c r="S208" i="4"/>
  <c r="R208" i="4"/>
  <c r="S206" i="4"/>
  <c r="R206" i="4"/>
  <c r="V206" i="4"/>
  <c r="S204" i="4"/>
  <c r="R204" i="4"/>
  <c r="V204" i="4"/>
  <c r="S202" i="4"/>
  <c r="R202" i="4"/>
  <c r="U202" i="4"/>
  <c r="S200" i="4"/>
  <c r="R200" i="4"/>
  <c r="T200" i="4"/>
  <c r="Y200" i="4"/>
  <c r="S198" i="4"/>
  <c r="R198" i="4"/>
  <c r="V198" i="4"/>
  <c r="S196" i="4"/>
  <c r="R196" i="4"/>
  <c r="U196" i="4"/>
  <c r="S194" i="4"/>
  <c r="R194" i="4"/>
  <c r="S192" i="4"/>
  <c r="R192" i="4"/>
  <c r="S190" i="4"/>
  <c r="R190" i="4"/>
  <c r="V190" i="4"/>
  <c r="S188" i="4"/>
  <c r="R188" i="4"/>
  <c r="V188" i="4"/>
  <c r="S186" i="4"/>
  <c r="R186" i="4"/>
  <c r="U186" i="4"/>
  <c r="S184" i="4"/>
  <c r="R184" i="4"/>
  <c r="T184" i="4"/>
  <c r="S182" i="4"/>
  <c r="R182" i="4"/>
  <c r="V182" i="4"/>
  <c r="S180" i="4"/>
  <c r="R180" i="4"/>
  <c r="V180" i="4"/>
  <c r="W180" i="4"/>
  <c r="X180" i="4"/>
  <c r="Y180" i="4"/>
  <c r="S178" i="4"/>
  <c r="R178" i="4"/>
  <c r="S176" i="4"/>
  <c r="R176" i="4"/>
  <c r="S174" i="4"/>
  <c r="R174" i="4"/>
  <c r="V174" i="4"/>
  <c r="S172" i="4"/>
  <c r="R172" i="4"/>
  <c r="V172" i="4"/>
  <c r="S170" i="4"/>
  <c r="R170" i="4"/>
  <c r="U170" i="4"/>
  <c r="S168" i="4"/>
  <c r="R168" i="4"/>
  <c r="V168" i="4"/>
  <c r="T168" i="4"/>
  <c r="T166" i="4"/>
  <c r="S166" i="4"/>
  <c r="R166" i="4"/>
  <c r="U166" i="4"/>
  <c r="S164" i="4"/>
  <c r="R164" i="4"/>
  <c r="V164" i="4"/>
  <c r="S162" i="4"/>
  <c r="R162" i="4"/>
  <c r="S160" i="4"/>
  <c r="R160" i="4"/>
  <c r="S158" i="4"/>
  <c r="R158" i="4"/>
  <c r="V158" i="4"/>
  <c r="S156" i="4"/>
  <c r="R156" i="4"/>
  <c r="V156" i="4"/>
  <c r="S154" i="4"/>
  <c r="R154" i="4"/>
  <c r="U154" i="4"/>
  <c r="W154" i="4"/>
  <c r="S152" i="4"/>
  <c r="R152" i="4"/>
  <c r="U152" i="4"/>
  <c r="T150" i="4"/>
  <c r="S150" i="4"/>
  <c r="R150" i="4"/>
  <c r="U150" i="4"/>
  <c r="S148" i="4"/>
  <c r="R148" i="4"/>
  <c r="V148" i="4"/>
  <c r="S146" i="4"/>
  <c r="R146" i="4"/>
  <c r="V146" i="4"/>
  <c r="S144" i="4"/>
  <c r="R144" i="4"/>
  <c r="V144" i="4"/>
  <c r="S142" i="4"/>
  <c r="R142" i="4"/>
  <c r="V142" i="4"/>
  <c r="S140" i="4"/>
  <c r="R140" i="4"/>
  <c r="V140" i="4"/>
  <c r="S138" i="4"/>
  <c r="R138" i="4"/>
  <c r="U138" i="4"/>
  <c r="S136" i="4"/>
  <c r="R136" i="4"/>
  <c r="T136" i="4"/>
  <c r="S134" i="4"/>
  <c r="R134" i="4"/>
  <c r="T134" i="4"/>
  <c r="V132" i="4"/>
  <c r="S132" i="4"/>
  <c r="R132" i="4"/>
  <c r="U132" i="4"/>
  <c r="S130" i="4"/>
  <c r="R130" i="4"/>
  <c r="V130" i="4"/>
  <c r="S128" i="4"/>
  <c r="R128" i="4"/>
  <c r="V128" i="4"/>
  <c r="S126" i="4"/>
  <c r="R126" i="4"/>
  <c r="V126" i="4"/>
  <c r="S124" i="4"/>
  <c r="R124" i="4"/>
  <c r="V124" i="4"/>
  <c r="S122" i="4"/>
  <c r="R122" i="4"/>
  <c r="U122" i="4"/>
  <c r="S120" i="4"/>
  <c r="R120" i="4"/>
  <c r="T120" i="4"/>
  <c r="Y120" i="4"/>
  <c r="S118" i="4"/>
  <c r="R118" i="4"/>
  <c r="T118" i="4"/>
  <c r="S116" i="4"/>
  <c r="R116" i="4"/>
  <c r="V116" i="4"/>
  <c r="S114" i="4"/>
  <c r="R114" i="4"/>
  <c r="V114" i="4"/>
  <c r="S112" i="4"/>
  <c r="R112" i="4"/>
  <c r="V112" i="4"/>
  <c r="S110" i="4"/>
  <c r="R110" i="4"/>
  <c r="V110" i="4"/>
  <c r="W110" i="4"/>
  <c r="X110" i="4"/>
  <c r="Y110" i="4"/>
  <c r="S108" i="4"/>
  <c r="R108" i="4"/>
  <c r="T108" i="4"/>
  <c r="S106" i="4"/>
  <c r="R106" i="4"/>
  <c r="U106" i="4"/>
  <c r="S104" i="4"/>
  <c r="R104" i="4"/>
  <c r="T104" i="4"/>
  <c r="T102" i="4"/>
  <c r="S102" i="4"/>
  <c r="R102" i="4"/>
  <c r="U102" i="4"/>
  <c r="U100" i="4"/>
  <c r="S100" i="4"/>
  <c r="R100" i="4"/>
  <c r="T100" i="4"/>
  <c r="V100" i="4"/>
  <c r="S98" i="4"/>
  <c r="R98" i="4"/>
  <c r="V98" i="4"/>
  <c r="W98" i="4"/>
  <c r="S96" i="4"/>
  <c r="R96" i="4"/>
  <c r="V96" i="4"/>
  <c r="S94" i="4"/>
  <c r="R94" i="4"/>
  <c r="T94" i="4"/>
  <c r="V94" i="4"/>
  <c r="S92" i="4"/>
  <c r="R92" i="4"/>
  <c r="V92" i="4"/>
  <c r="W92" i="4"/>
  <c r="X92" i="4"/>
  <c r="Y92" i="4"/>
  <c r="S90" i="4"/>
  <c r="R90" i="4"/>
  <c r="U90" i="4"/>
  <c r="S88" i="4"/>
  <c r="R88" i="4"/>
  <c r="U88" i="4"/>
  <c r="T88" i="4"/>
  <c r="S86" i="4"/>
  <c r="R86" i="4"/>
  <c r="V86" i="4"/>
  <c r="W86" i="4"/>
  <c r="X86" i="4"/>
  <c r="Y86" i="4"/>
  <c r="U84" i="4"/>
  <c r="S84" i="4"/>
  <c r="R84" i="4"/>
  <c r="V84" i="4"/>
  <c r="S82" i="4"/>
  <c r="R82" i="4"/>
  <c r="V82" i="4"/>
  <c r="S80" i="4"/>
  <c r="R80" i="4"/>
  <c r="V80" i="4"/>
  <c r="W80" i="4"/>
  <c r="X80" i="4"/>
  <c r="S78" i="4"/>
  <c r="R78" i="4"/>
  <c r="V78" i="4"/>
  <c r="S76" i="4"/>
  <c r="R76" i="4"/>
  <c r="V76" i="4"/>
  <c r="S74" i="4"/>
  <c r="R74" i="4"/>
  <c r="U74" i="4"/>
  <c r="S72" i="4"/>
  <c r="R72" i="4"/>
  <c r="T72" i="4"/>
  <c r="S70" i="4"/>
  <c r="R70" i="4"/>
  <c r="T70" i="4"/>
  <c r="S68" i="4"/>
  <c r="R68" i="4"/>
  <c r="U68" i="4"/>
  <c r="S66" i="4"/>
  <c r="R66" i="4"/>
  <c r="V66" i="4"/>
  <c r="U64" i="4"/>
  <c r="S64" i="4"/>
  <c r="R64" i="4"/>
  <c r="V64" i="4"/>
  <c r="W64" i="4"/>
  <c r="X64" i="4"/>
  <c r="S62" i="4"/>
  <c r="R62" i="4"/>
  <c r="V62" i="4"/>
  <c r="S60" i="4"/>
  <c r="R60" i="4"/>
  <c r="V60" i="4"/>
  <c r="S58" i="4"/>
  <c r="R58" i="4"/>
  <c r="U58" i="4"/>
  <c r="S56" i="4"/>
  <c r="R56" i="4"/>
  <c r="T56" i="4"/>
  <c r="V54" i="4"/>
  <c r="W54" i="4"/>
  <c r="X54" i="4"/>
  <c r="S54" i="4"/>
  <c r="R54" i="4"/>
  <c r="T54" i="4"/>
  <c r="U54" i="4"/>
  <c r="S52" i="4"/>
  <c r="R52" i="4"/>
  <c r="V52" i="4"/>
  <c r="W52" i="4"/>
  <c r="S50" i="4"/>
  <c r="R50" i="4"/>
  <c r="V50" i="4"/>
  <c r="S48" i="4"/>
  <c r="R48" i="4"/>
  <c r="U48" i="4"/>
  <c r="V48" i="4"/>
  <c r="S46" i="4"/>
  <c r="R46" i="4"/>
  <c r="V46" i="4"/>
  <c r="W46" i="4"/>
  <c r="X46" i="4"/>
  <c r="Y46" i="4"/>
  <c r="S44" i="4"/>
  <c r="R44" i="4"/>
  <c r="V44" i="4"/>
  <c r="S42" i="4"/>
  <c r="R42" i="4"/>
  <c r="U42" i="4"/>
  <c r="S40" i="4"/>
  <c r="R40" i="4"/>
  <c r="T40" i="4"/>
  <c r="S38" i="4"/>
  <c r="R38" i="4"/>
  <c r="U38" i="4"/>
  <c r="S36" i="4"/>
  <c r="R36" i="4"/>
  <c r="V36" i="4"/>
  <c r="S34" i="4"/>
  <c r="R34" i="4"/>
  <c r="V34" i="4"/>
  <c r="S32" i="4"/>
  <c r="R32" i="4"/>
  <c r="V32" i="4"/>
  <c r="S30" i="4"/>
  <c r="R30" i="4"/>
  <c r="V30" i="4"/>
  <c r="W30" i="4"/>
  <c r="X30" i="4"/>
  <c r="Y30" i="4"/>
  <c r="T28" i="4"/>
  <c r="S28" i="4"/>
  <c r="R28" i="4"/>
  <c r="V28" i="4"/>
  <c r="V26" i="4"/>
  <c r="S26" i="4"/>
  <c r="R26" i="4"/>
  <c r="U26" i="4"/>
  <c r="S24" i="4"/>
  <c r="R24" i="4"/>
  <c r="T24" i="4"/>
  <c r="S22" i="4"/>
  <c r="R22" i="4"/>
  <c r="V22" i="4"/>
  <c r="S20" i="4"/>
  <c r="R20" i="4"/>
  <c r="V20" i="4"/>
  <c r="S18" i="4"/>
  <c r="R18" i="4"/>
  <c r="V18" i="4"/>
  <c r="W18" i="4"/>
  <c r="X18" i="4"/>
  <c r="U16" i="4"/>
  <c r="S16" i="4"/>
  <c r="R16" i="4"/>
  <c r="V16" i="4"/>
  <c r="S14" i="4"/>
  <c r="R14" i="4"/>
  <c r="V14" i="4"/>
  <c r="S12" i="4"/>
  <c r="R12" i="4"/>
  <c r="V12" i="4"/>
  <c r="S10" i="4"/>
  <c r="R10" i="4"/>
  <c r="U10" i="4"/>
  <c r="S8" i="4"/>
  <c r="R8" i="4"/>
  <c r="T8" i="4"/>
  <c r="S6" i="4"/>
  <c r="R6" i="4"/>
  <c r="U6" i="4"/>
  <c r="S4" i="4"/>
  <c r="R4" i="4"/>
  <c r="U4" i="4"/>
  <c r="T4" i="4"/>
  <c r="N9" i="1"/>
  <c r="O9" i="1" s="1"/>
  <c r="N20" i="1"/>
  <c r="P20" i="1" s="1"/>
  <c r="N21" i="1"/>
  <c r="O21" i="1" s="1"/>
  <c r="N23" i="1"/>
  <c r="O23" i="1" s="1"/>
  <c r="N24" i="1"/>
  <c r="O24" i="1" s="1"/>
  <c r="N27" i="1"/>
  <c r="O27" i="1" s="1"/>
  <c r="N28" i="1"/>
  <c r="O28" i="1" s="1"/>
  <c r="N36" i="1"/>
  <c r="N39" i="1"/>
  <c r="N57" i="1"/>
  <c r="O57" i="1" s="1"/>
  <c r="N71" i="1"/>
  <c r="P71" i="1" s="1"/>
  <c r="N72" i="1"/>
  <c r="O72" i="1" s="1"/>
  <c r="N74" i="1"/>
  <c r="N78" i="1"/>
  <c r="P78" i="1" s="1"/>
  <c r="N80" i="1"/>
  <c r="N81" i="1"/>
  <c r="N83" i="1"/>
  <c r="N86" i="1"/>
  <c r="N87" i="1"/>
  <c r="N89" i="1"/>
  <c r="O89" i="1" s="1"/>
  <c r="N90" i="1"/>
  <c r="O90" i="1" s="1"/>
  <c r="N91" i="1"/>
  <c r="O91" i="1" s="1"/>
  <c r="N92" i="1"/>
  <c r="N93" i="1"/>
  <c r="O93" i="1" s="1"/>
  <c r="N94" i="1"/>
  <c r="N98" i="1"/>
  <c r="O98" i="1" s="1"/>
  <c r="N103" i="1"/>
  <c r="O103" i="1" s="1"/>
  <c r="N105" i="1"/>
  <c r="O105" i="1" s="1"/>
  <c r="N112" i="1"/>
  <c r="O112" i="1" s="1"/>
  <c r="N113" i="1"/>
  <c r="P113" i="1" s="1"/>
  <c r="N114" i="1"/>
  <c r="N115" i="1"/>
  <c r="N116" i="1"/>
  <c r="O116" i="1" s="1"/>
  <c r="N117" i="1"/>
  <c r="N119" i="1"/>
  <c r="P119" i="1" s="1"/>
  <c r="N122" i="1"/>
  <c r="N123" i="1"/>
  <c r="N126" i="1"/>
  <c r="P126" i="1" s="1"/>
  <c r="N128" i="1"/>
  <c r="O128" i="1" s="1"/>
  <c r="N129" i="1"/>
  <c r="O129" i="1" s="1"/>
  <c r="N130" i="1"/>
  <c r="N131" i="1"/>
  <c r="O131" i="1" s="1"/>
  <c r="N133" i="1"/>
  <c r="N134" i="1"/>
  <c r="O134" i="1" s="1"/>
  <c r="N135" i="1"/>
  <c r="O135" i="1" s="1"/>
  <c r="N137" i="1"/>
  <c r="O137" i="1" s="1"/>
  <c r="N140" i="1"/>
  <c r="O140" i="1" s="1"/>
  <c r="N143" i="1"/>
  <c r="N145" i="1"/>
  <c r="N147" i="1"/>
  <c r="O147" i="1" s="1"/>
  <c r="N150" i="1"/>
  <c r="N154" i="1"/>
  <c r="P154" i="1" s="1"/>
  <c r="N156" i="1"/>
  <c r="O156" i="1" s="1"/>
  <c r="N157" i="1"/>
  <c r="P157" i="1" s="1"/>
  <c r="N161" i="1"/>
  <c r="N165" i="1"/>
  <c r="N169" i="1"/>
  <c r="N173" i="1"/>
  <c r="O173" i="1" s="1"/>
  <c r="N174" i="1"/>
  <c r="N179" i="1"/>
  <c r="P179" i="1" s="1"/>
  <c r="N181" i="1"/>
  <c r="P181" i="1" s="1"/>
  <c r="N183" i="1"/>
  <c r="O183" i="1" s="1"/>
  <c r="N189" i="1"/>
  <c r="N208" i="1"/>
  <c r="O208" i="1" s="1"/>
  <c r="N58" i="1"/>
  <c r="P58" i="1" s="1"/>
  <c r="N45" i="1"/>
  <c r="N7" i="1"/>
  <c r="N46" i="1"/>
  <c r="P46" i="1" s="1"/>
  <c r="N6" i="1"/>
  <c r="O6" i="1" s="1"/>
  <c r="N50" i="1"/>
  <c r="N44" i="1"/>
  <c r="N97" i="1"/>
  <c r="N75" i="1"/>
  <c r="N144" i="1"/>
  <c r="P144" i="1" s="1"/>
  <c r="N121" i="1"/>
  <c r="O121" i="1" s="1"/>
  <c r="N182" i="1"/>
  <c r="N107" i="1"/>
  <c r="P107" i="1" s="1"/>
  <c r="N178" i="1"/>
  <c r="N79" i="1"/>
  <c r="N159" i="1"/>
  <c r="O159" i="1" s="1"/>
  <c r="N176" i="1"/>
  <c r="O176" i="1" s="1"/>
  <c r="N188" i="1"/>
  <c r="P188" i="1" s="1"/>
  <c r="N160" i="1"/>
  <c r="N187" i="1"/>
  <c r="N186" i="1"/>
  <c r="P186" i="1" s="1"/>
  <c r="N191" i="1"/>
  <c r="O191" i="1" s="1"/>
  <c r="N198" i="1"/>
  <c r="N202" i="1"/>
  <c r="O202" i="1" s="1"/>
  <c r="N200" i="1"/>
  <c r="N148" i="1"/>
  <c r="P148" i="1" s="1"/>
  <c r="N167" i="1"/>
  <c r="P167" i="1" s="1"/>
  <c r="N158" i="1"/>
  <c r="N194" i="1"/>
  <c r="N85" i="1"/>
  <c r="N177" i="1"/>
  <c r="O177" i="1" s="1"/>
  <c r="N84" i="1"/>
  <c r="O84" i="1" s="1"/>
  <c r="N41" i="1"/>
  <c r="N60" i="1"/>
  <c r="N55" i="1"/>
  <c r="N54" i="1"/>
  <c r="N69" i="1"/>
  <c r="P69" i="1" s="1"/>
  <c r="N70" i="1"/>
  <c r="N12" i="1"/>
  <c r="N14" i="1"/>
  <c r="O14" i="1" s="1"/>
  <c r="N141" i="1"/>
  <c r="N25" i="1"/>
  <c r="O25" i="1" s="1"/>
  <c r="N16" i="1"/>
  <c r="P16" i="1" s="1"/>
  <c r="N100" i="1"/>
  <c r="N142" i="1"/>
  <c r="O142" i="1" s="1"/>
  <c r="N104" i="1"/>
  <c r="O104" i="1" s="1"/>
  <c r="N101" i="1"/>
  <c r="O101" i="1" s="1"/>
  <c r="T2" i="3"/>
  <c r="N59" i="1" s="1"/>
  <c r="O59" i="1" s="1"/>
  <c r="N51" i="1"/>
  <c r="O51" i="1" s="1"/>
  <c r="J209"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3" i="1"/>
  <c r="K9" i="1"/>
  <c r="M9" i="1"/>
  <c r="K74" i="1"/>
  <c r="M74" i="1"/>
  <c r="K13" i="1"/>
  <c r="M13" i="1"/>
  <c r="K12" i="1"/>
  <c r="M12" i="1"/>
  <c r="K11" i="1"/>
  <c r="M11" i="1"/>
  <c r="K84" i="1"/>
  <c r="M84" i="1"/>
  <c r="K22" i="1"/>
  <c r="M22" i="1"/>
  <c r="K82" i="1"/>
  <c r="M82" i="1"/>
  <c r="K4" i="1"/>
  <c r="M4" i="1"/>
  <c r="K5" i="1"/>
  <c r="M5" i="1"/>
  <c r="K6" i="1"/>
  <c r="K7" i="1"/>
  <c r="M7" i="1"/>
  <c r="K8" i="1"/>
  <c r="K10" i="1"/>
  <c r="M10" i="1"/>
  <c r="K14" i="1"/>
  <c r="M14" i="1"/>
  <c r="K15" i="1"/>
  <c r="M15" i="1"/>
  <c r="K16" i="1"/>
  <c r="M16" i="1"/>
  <c r="K17" i="1"/>
  <c r="M17" i="1"/>
  <c r="K18" i="1"/>
  <c r="M18" i="1" s="1"/>
  <c r="K19" i="1"/>
  <c r="M19" i="1" s="1"/>
  <c r="K20" i="1"/>
  <c r="K21" i="1"/>
  <c r="M21" i="1"/>
  <c r="K23" i="1"/>
  <c r="M23" i="1"/>
  <c r="K24" i="1"/>
  <c r="M24" i="1"/>
  <c r="K25" i="1"/>
  <c r="M25" i="1"/>
  <c r="K26" i="1"/>
  <c r="M26" i="1"/>
  <c r="K27" i="1"/>
  <c r="M27" i="1" s="1"/>
  <c r="K28" i="1"/>
  <c r="M28" i="1"/>
  <c r="K29" i="1"/>
  <c r="M29" i="1" s="1"/>
  <c r="K30" i="1"/>
  <c r="M30" i="1"/>
  <c r="K31" i="1"/>
  <c r="M31" i="1"/>
  <c r="K32" i="1"/>
  <c r="M32" i="1"/>
  <c r="K33" i="1"/>
  <c r="M33" i="1" s="1"/>
  <c r="K34" i="1"/>
  <c r="M34" i="1"/>
  <c r="K35" i="1"/>
  <c r="M35" i="1"/>
  <c r="K36" i="1"/>
  <c r="M36" i="1"/>
  <c r="K37" i="1"/>
  <c r="M37" i="1" s="1"/>
  <c r="K38" i="1"/>
  <c r="M38" i="1"/>
  <c r="K39" i="1"/>
  <c r="M39" i="1"/>
  <c r="K40" i="1"/>
  <c r="M40" i="1"/>
  <c r="K41" i="1"/>
  <c r="M41" i="1" s="1"/>
  <c r="K42" i="1"/>
  <c r="M42" i="1"/>
  <c r="K43" i="1"/>
  <c r="M43" i="1"/>
  <c r="K44" i="1"/>
  <c r="M44" i="1"/>
  <c r="K45" i="1"/>
  <c r="M45" i="1" s="1"/>
  <c r="K46" i="1"/>
  <c r="M46" i="1"/>
  <c r="K47" i="1"/>
  <c r="M47" i="1"/>
  <c r="K48" i="1"/>
  <c r="M48" i="1"/>
  <c r="K49" i="1"/>
  <c r="M49" i="1" s="1"/>
  <c r="K50" i="1"/>
  <c r="M50" i="1"/>
  <c r="K51" i="1"/>
  <c r="M51" i="1" s="1"/>
  <c r="K52" i="1"/>
  <c r="M52" i="1"/>
  <c r="K53" i="1"/>
  <c r="M53" i="1"/>
  <c r="K54" i="1"/>
  <c r="M54" i="1"/>
  <c r="K55" i="1"/>
  <c r="M55" i="1"/>
  <c r="K56" i="1"/>
  <c r="M56" i="1"/>
  <c r="K57" i="1"/>
  <c r="M57" i="1"/>
  <c r="K58" i="1"/>
  <c r="M58" i="1"/>
  <c r="K59" i="1"/>
  <c r="K60" i="1"/>
  <c r="M60" i="1"/>
  <c r="K61" i="1"/>
  <c r="M61" i="1"/>
  <c r="K62" i="1"/>
  <c r="M62" i="1" s="1"/>
  <c r="K63" i="1"/>
  <c r="M63" i="1"/>
  <c r="K64" i="1"/>
  <c r="M64" i="1"/>
  <c r="K65" i="1"/>
  <c r="M65" i="1"/>
  <c r="K66" i="1"/>
  <c r="M66" i="1" s="1"/>
  <c r="K67" i="1"/>
  <c r="M67" i="1"/>
  <c r="K68" i="1"/>
  <c r="M68" i="1"/>
  <c r="K69" i="1"/>
  <c r="M69" i="1"/>
  <c r="K70" i="1"/>
  <c r="M70" i="1" s="1"/>
  <c r="K71" i="1"/>
  <c r="M71" i="1"/>
  <c r="K72" i="1"/>
  <c r="M72" i="1"/>
  <c r="K73" i="1"/>
  <c r="M73" i="1"/>
  <c r="K75" i="1"/>
  <c r="M75" i="1" s="1"/>
  <c r="K76" i="1"/>
  <c r="M76" i="1"/>
  <c r="K77" i="1"/>
  <c r="M77" i="1"/>
  <c r="K78" i="1"/>
  <c r="M78" i="1" s="1"/>
  <c r="K79" i="1"/>
  <c r="M79" i="1" s="1"/>
  <c r="K80" i="1"/>
  <c r="M80" i="1" s="1"/>
  <c r="K81" i="1"/>
  <c r="M81" i="1"/>
  <c r="K83" i="1"/>
  <c r="M83" i="1"/>
  <c r="K85" i="1"/>
  <c r="M85" i="1"/>
  <c r="K86" i="1"/>
  <c r="M86" i="1" s="1"/>
  <c r="K87" i="1"/>
  <c r="M87" i="1"/>
  <c r="K88" i="1"/>
  <c r="K89" i="1"/>
  <c r="M89" i="1"/>
  <c r="K90" i="1"/>
  <c r="M90" i="1"/>
  <c r="K91" i="1"/>
  <c r="M91" i="1" s="1"/>
  <c r="K92" i="1"/>
  <c r="M92" i="1"/>
  <c r="K93" i="1"/>
  <c r="M93" i="1"/>
  <c r="K94" i="1"/>
  <c r="K95" i="1"/>
  <c r="M95" i="1"/>
  <c r="K96" i="1"/>
  <c r="M96" i="1"/>
  <c r="K97" i="1"/>
  <c r="K98" i="1"/>
  <c r="M98" i="1"/>
  <c r="K99" i="1"/>
  <c r="M99" i="1"/>
  <c r="K100" i="1"/>
  <c r="M100" i="1" s="1"/>
  <c r="K101" i="1"/>
  <c r="M101" i="1"/>
  <c r="K102" i="1"/>
  <c r="M102" i="1"/>
  <c r="K103" i="1"/>
  <c r="M103" i="1"/>
  <c r="K104" i="1"/>
  <c r="M104" i="1" s="1"/>
  <c r="K105" i="1"/>
  <c r="K106" i="1"/>
  <c r="M106" i="1"/>
  <c r="K107" i="1"/>
  <c r="M107" i="1"/>
  <c r="K108" i="1"/>
  <c r="M108" i="1"/>
  <c r="K109" i="1"/>
  <c r="M109" i="1"/>
  <c r="K110" i="1"/>
  <c r="K111" i="1"/>
  <c r="M111" i="1"/>
  <c r="K112" i="1"/>
  <c r="M112" i="1" s="1"/>
  <c r="K113" i="1"/>
  <c r="M113" i="1"/>
  <c r="K114" i="1"/>
  <c r="M114" i="1"/>
  <c r="K115" i="1"/>
  <c r="M115" i="1"/>
  <c r="K116" i="1"/>
  <c r="M116" i="1"/>
  <c r="K117" i="1"/>
  <c r="M117" i="1"/>
  <c r="K118" i="1"/>
  <c r="M118" i="1"/>
  <c r="K119" i="1"/>
  <c r="M119" i="1"/>
  <c r="K120" i="1"/>
  <c r="M120" i="1" s="1"/>
  <c r="K121" i="1"/>
  <c r="M121" i="1"/>
  <c r="K122" i="1"/>
  <c r="M122" i="1" s="1"/>
  <c r="K123" i="1"/>
  <c r="M123" i="1"/>
  <c r="K124" i="1"/>
  <c r="M124" i="1"/>
  <c r="K125" i="1"/>
  <c r="M125" i="1"/>
  <c r="K126" i="1"/>
  <c r="M126" i="1" s="1"/>
  <c r="K127" i="1"/>
  <c r="M127" i="1"/>
  <c r="K128" i="1"/>
  <c r="M128" i="1" s="1"/>
  <c r="K129" i="1"/>
  <c r="M129" i="1"/>
  <c r="K130" i="1"/>
  <c r="M130" i="1"/>
  <c r="K131" i="1"/>
  <c r="M131" i="1"/>
  <c r="K132" i="1"/>
  <c r="M132" i="1"/>
  <c r="K133" i="1"/>
  <c r="M133" i="1"/>
  <c r="K134" i="1"/>
  <c r="M134" i="1"/>
  <c r="K135" i="1"/>
  <c r="M135" i="1"/>
  <c r="K136" i="1"/>
  <c r="M136" i="1"/>
  <c r="K137" i="1"/>
  <c r="M137" i="1"/>
  <c r="K138" i="1"/>
  <c r="M138" i="1"/>
  <c r="K139" i="1"/>
  <c r="M139" i="1"/>
  <c r="K140" i="1"/>
  <c r="K141" i="1"/>
  <c r="M141" i="1"/>
  <c r="K142" i="1"/>
  <c r="M142" i="1"/>
  <c r="K143" i="1"/>
  <c r="M143" i="1" s="1"/>
  <c r="K144" i="1"/>
  <c r="K145" i="1"/>
  <c r="M145" i="1"/>
  <c r="K146" i="1"/>
  <c r="M146" i="1"/>
  <c r="K147" i="1"/>
  <c r="M147" i="1"/>
  <c r="K148" i="1"/>
  <c r="M148" i="1"/>
  <c r="K149" i="1"/>
  <c r="M149" i="1"/>
  <c r="K150" i="1"/>
  <c r="M150" i="1"/>
  <c r="K151" i="1"/>
  <c r="M151" i="1"/>
  <c r="K152" i="1"/>
  <c r="M152" i="1"/>
  <c r="K153" i="1"/>
  <c r="M153" i="1"/>
  <c r="K154" i="1"/>
  <c r="M154" i="1"/>
  <c r="K155" i="1"/>
  <c r="M155" i="1"/>
  <c r="K156" i="1"/>
  <c r="K157" i="1"/>
  <c r="M157" i="1"/>
  <c r="K158" i="1"/>
  <c r="M158" i="1"/>
  <c r="K159" i="1"/>
  <c r="M159" i="1"/>
  <c r="K160" i="1"/>
  <c r="M160" i="1" s="1"/>
  <c r="K161" i="1"/>
  <c r="M161" i="1"/>
  <c r="K162" i="1"/>
  <c r="M162" i="1"/>
  <c r="K163" i="1"/>
  <c r="M163" i="1"/>
  <c r="K164" i="1"/>
  <c r="M164" i="1" s="1"/>
  <c r="K165" i="1"/>
  <c r="M165" i="1" s="1"/>
  <c r="K166" i="1"/>
  <c r="M166" i="1"/>
  <c r="K167" i="1"/>
  <c r="M167" i="1"/>
  <c r="K168" i="1"/>
  <c r="M168" i="1" s="1"/>
  <c r="K169" i="1"/>
  <c r="M169" i="1" s="1"/>
  <c r="K170" i="1"/>
  <c r="M170" i="1"/>
  <c r="K171" i="1"/>
  <c r="M171" i="1"/>
  <c r="K172" i="1"/>
  <c r="M172" i="1"/>
  <c r="K173" i="1"/>
  <c r="M173" i="1" s="1"/>
  <c r="K174" i="1"/>
  <c r="M174" i="1"/>
  <c r="K175" i="1"/>
  <c r="M175" i="1"/>
  <c r="K176" i="1"/>
  <c r="K177" i="1"/>
  <c r="M177" i="1"/>
  <c r="K178" i="1"/>
  <c r="M178" i="1" s="1"/>
  <c r="K179" i="1"/>
  <c r="M179" i="1"/>
  <c r="K180" i="1"/>
  <c r="K181" i="1"/>
  <c r="M181" i="1"/>
  <c r="K182" i="1"/>
  <c r="M182" i="1"/>
  <c r="K183" i="1"/>
  <c r="M183" i="1"/>
  <c r="K184" i="1"/>
  <c r="M184" i="1" s="1"/>
  <c r="K185" i="1"/>
  <c r="M185" i="1"/>
  <c r="K186" i="1"/>
  <c r="M186" i="1"/>
  <c r="K187" i="1"/>
  <c r="M187" i="1" s="1"/>
  <c r="K188" i="1"/>
  <c r="K189" i="1"/>
  <c r="M189" i="1"/>
  <c r="K190" i="1"/>
  <c r="M190" i="1"/>
  <c r="K191" i="1"/>
  <c r="M191" i="1"/>
  <c r="K192" i="1"/>
  <c r="K193" i="1"/>
  <c r="M193" i="1"/>
  <c r="K194" i="1"/>
  <c r="M194" i="1"/>
  <c r="K195" i="1"/>
  <c r="M195" i="1"/>
  <c r="K196" i="1"/>
  <c r="M196" i="1" s="1"/>
  <c r="K197" i="1"/>
  <c r="M197" i="1"/>
  <c r="K198" i="1"/>
  <c r="M198" i="1"/>
  <c r="K199" i="1"/>
  <c r="M199" i="1"/>
  <c r="K200" i="1"/>
  <c r="K201" i="1"/>
  <c r="M201" i="1" s="1"/>
  <c r="K202" i="1"/>
  <c r="M202" i="1"/>
  <c r="K203" i="1"/>
  <c r="M203" i="1"/>
  <c r="K204" i="1"/>
  <c r="K205" i="1"/>
  <c r="M205" i="1"/>
  <c r="K206" i="1"/>
  <c r="M206" i="1"/>
  <c r="K207" i="1"/>
  <c r="M207" i="1"/>
  <c r="K208" i="1"/>
  <c r="M208" i="1"/>
  <c r="K3" i="1"/>
  <c r="M3" i="1"/>
  <c r="U24" i="4"/>
  <c r="V42" i="4"/>
  <c r="W42" i="4"/>
  <c r="X42" i="4"/>
  <c r="V68" i="4"/>
  <c r="W68" i="4"/>
  <c r="X68" i="4"/>
  <c r="V88" i="4"/>
  <c r="W88" i="4"/>
  <c r="X88" i="4"/>
  <c r="Y88" i="4"/>
  <c r="U118" i="4"/>
  <c r="T132" i="4"/>
  <c r="V228" i="4"/>
  <c r="W228" i="4"/>
  <c r="V232" i="4"/>
  <c r="U310" i="4"/>
  <c r="V372" i="4"/>
  <c r="V376" i="4"/>
  <c r="V408" i="4"/>
  <c r="T6" i="4"/>
  <c r="T12" i="4"/>
  <c r="T38" i="4"/>
  <c r="T126" i="4"/>
  <c r="V170" i="4"/>
  <c r="W170" i="4"/>
  <c r="X170" i="4"/>
  <c r="U216" i="4"/>
  <c r="W216" i="4"/>
  <c r="X216" i="4"/>
  <c r="U246" i="4"/>
  <c r="T260" i="4"/>
  <c r="V344" i="4"/>
  <c r="V6" i="4"/>
  <c r="V38" i="4"/>
  <c r="W38" i="4"/>
  <c r="X38" i="4"/>
  <c r="W132" i="4"/>
  <c r="X132" i="4"/>
  <c r="Y132" i="4"/>
  <c r="V216" i="4"/>
  <c r="U260" i="4"/>
  <c r="W260" i="4"/>
  <c r="X260" i="4"/>
  <c r="U312" i="4"/>
  <c r="T374" i="4"/>
  <c r="V378" i="4"/>
  <c r="W406" i="4"/>
  <c r="X406" i="4"/>
  <c r="T14" i="4"/>
  <c r="V58" i="4"/>
  <c r="U116" i="4"/>
  <c r="W116" i="4"/>
  <c r="X116" i="4"/>
  <c r="Y116" i="4"/>
  <c r="T212" i="4"/>
  <c r="U230" i="4"/>
  <c r="W230" i="4"/>
  <c r="X230" i="4"/>
  <c r="Y230" i="4"/>
  <c r="U248" i="4"/>
  <c r="T276" i="4"/>
  <c r="V312" i="4"/>
  <c r="U326" i="4"/>
  <c r="V346" i="4"/>
  <c r="W346" i="4"/>
  <c r="X346" i="4"/>
  <c r="U374" i="4"/>
  <c r="W374" i="4"/>
  <c r="X374" i="4"/>
  <c r="Y374" i="4"/>
  <c r="U392" i="4"/>
  <c r="U40" i="4"/>
  <c r="U104" i="4"/>
  <c r="W104" i="4"/>
  <c r="V134" i="4"/>
  <c r="V154" i="4"/>
  <c r="X154" i="4"/>
  <c r="Y54" i="4"/>
  <c r="V104" i="4"/>
  <c r="X104" i="4"/>
  <c r="Y104" i="4"/>
  <c r="V10" i="4"/>
  <c r="W10" i="4"/>
  <c r="X10" i="4"/>
  <c r="Y10" i="4"/>
  <c r="T22" i="4"/>
  <c r="W48" i="4"/>
  <c r="X48" i="4"/>
  <c r="U52" i="4"/>
  <c r="X52" i="4"/>
  <c r="Y52" i="4"/>
  <c r="T62" i="4"/>
  <c r="T68" i="4"/>
  <c r="Y68" i="4"/>
  <c r="W100" i="4"/>
  <c r="X100" i="4"/>
  <c r="Y100" i="4"/>
  <c r="V102" i="4"/>
  <c r="W102" i="4"/>
  <c r="X102" i="4"/>
  <c r="Y102" i="4"/>
  <c r="U112" i="4"/>
  <c r="U120" i="4"/>
  <c r="U134" i="4"/>
  <c r="W134" i="4"/>
  <c r="V138" i="4"/>
  <c r="W138" i="4"/>
  <c r="X138" i="4"/>
  <c r="U144" i="4"/>
  <c r="W144" i="4"/>
  <c r="X144" i="4"/>
  <c r="Y144" i="4"/>
  <c r="V152" i="4"/>
  <c r="W152" i="4"/>
  <c r="X152" i="4"/>
  <c r="T182" i="4"/>
  <c r="V186" i="4"/>
  <c r="W186" i="4"/>
  <c r="X186" i="4"/>
  <c r="T198" i="4"/>
  <c r="V202" i="4"/>
  <c r="W202" i="4"/>
  <c r="X202" i="4"/>
  <c r="T244" i="4"/>
  <c r="U280" i="4"/>
  <c r="W280" i="4"/>
  <c r="X280" i="4"/>
  <c r="Y280" i="4"/>
  <c r="U292" i="4"/>
  <c r="U296" i="4"/>
  <c r="W296" i="4"/>
  <c r="X296" i="4"/>
  <c r="Y296" i="4"/>
  <c r="V308" i="4"/>
  <c r="W308" i="4"/>
  <c r="X308" i="4"/>
  <c r="T358" i="4"/>
  <c r="V362" i="4"/>
  <c r="W362" i="4"/>
  <c r="X362" i="4"/>
  <c r="U72" i="4"/>
  <c r="T78" i="4"/>
  <c r="T84" i="4"/>
  <c r="V120" i="4"/>
  <c r="W120" i="4"/>
  <c r="X120" i="4"/>
  <c r="X134" i="4"/>
  <c r="Y134" i="4"/>
  <c r="U182" i="4"/>
  <c r="W182" i="4"/>
  <c r="X182" i="4"/>
  <c r="Y182" i="4"/>
  <c r="U198" i="4"/>
  <c r="W198" i="4"/>
  <c r="X198" i="4"/>
  <c r="V280" i="4"/>
  <c r="V292" i="4"/>
  <c r="V296" i="4"/>
  <c r="W310" i="4"/>
  <c r="X310" i="4"/>
  <c r="T326" i="4"/>
  <c r="V330" i="4"/>
  <c r="W330" i="4"/>
  <c r="X330" i="4"/>
  <c r="T342" i="4"/>
  <c r="U358" i="4"/>
  <c r="W358" i="4"/>
  <c r="X358" i="4"/>
  <c r="T404" i="4"/>
  <c r="U408" i="4"/>
  <c r="X278" i="4"/>
  <c r="V248" i="4"/>
  <c r="W248" i="4"/>
  <c r="X248" i="4"/>
  <c r="Y248" i="4"/>
  <c r="V264" i="4"/>
  <c r="W264" i="4"/>
  <c r="X264" i="4"/>
  <c r="Y264" i="4"/>
  <c r="T30" i="4"/>
  <c r="T36" i="4"/>
  <c r="T44" i="4"/>
  <c r="V74" i="4"/>
  <c r="W74" i="4"/>
  <c r="X74" i="4"/>
  <c r="U80" i="4"/>
  <c r="V122" i="4"/>
  <c r="W122" i="4"/>
  <c r="X122" i="4"/>
  <c r="U128" i="4"/>
  <c r="W128" i="4"/>
  <c r="X128" i="4"/>
  <c r="U136" i="4"/>
  <c r="T172" i="4"/>
  <c r="U184" i="4"/>
  <c r="T196" i="4"/>
  <c r="U200" i="4"/>
  <c r="T278" i="4"/>
  <c r="V282" i="4"/>
  <c r="W282" i="4"/>
  <c r="X282" i="4"/>
  <c r="T294" i="4"/>
  <c r="V298" i="4"/>
  <c r="W298" i="4"/>
  <c r="X298" i="4"/>
  <c r="T340" i="4"/>
  <c r="T356" i="4"/>
  <c r="U360" i="4"/>
  <c r="V4" i="4"/>
  <c r="W4" i="4"/>
  <c r="X4" i="4"/>
  <c r="S416" i="4"/>
  <c r="U8" i="4"/>
  <c r="U36" i="4"/>
  <c r="W36" i="4"/>
  <c r="X36" i="4"/>
  <c r="T60" i="4"/>
  <c r="T86" i="4"/>
  <c r="V90" i="4"/>
  <c r="U96" i="4"/>
  <c r="W96" i="4"/>
  <c r="X96" i="4"/>
  <c r="T110" i="4"/>
  <c r="T116" i="4"/>
  <c r="V136" i="4"/>
  <c r="T142" i="4"/>
  <c r="T148" i="4"/>
  <c r="U168" i="4"/>
  <c r="W168" i="4"/>
  <c r="T180" i="4"/>
  <c r="V184" i="4"/>
  <c r="W184" i="4"/>
  <c r="X184" i="4"/>
  <c r="Y184" i="4"/>
  <c r="V196" i="4"/>
  <c r="W196" i="4"/>
  <c r="X196" i="4"/>
  <c r="Y196" i="4"/>
  <c r="V200" i="4"/>
  <c r="T246" i="4"/>
  <c r="U278" i="4"/>
  <c r="W278" i="4"/>
  <c r="U294" i="4"/>
  <c r="U328" i="4"/>
  <c r="U340" i="4"/>
  <c r="W340" i="4"/>
  <c r="X340" i="4"/>
  <c r="Y340" i="4"/>
  <c r="U344" i="4"/>
  <c r="W344" i="4"/>
  <c r="X344" i="4"/>
  <c r="Y344" i="4"/>
  <c r="V356" i="4"/>
  <c r="W356" i="4"/>
  <c r="X356" i="4"/>
  <c r="Y356" i="4"/>
  <c r="V360" i="4"/>
  <c r="W360" i="4"/>
  <c r="X360" i="4"/>
  <c r="Y360" i="4"/>
  <c r="T406" i="4"/>
  <c r="Y406" i="4"/>
  <c r="V410" i="4"/>
  <c r="W410" i="4"/>
  <c r="X410" i="4"/>
  <c r="U86" i="4"/>
  <c r="W112" i="4"/>
  <c r="X112" i="4"/>
  <c r="Y112" i="4"/>
  <c r="U148" i="4"/>
  <c r="W148" i="4"/>
  <c r="X148" i="4"/>
  <c r="T152" i="4"/>
  <c r="Y152" i="4"/>
  <c r="T164" i="4"/>
  <c r="Y164" i="4"/>
  <c r="T214" i="4"/>
  <c r="V218" i="4"/>
  <c r="W218" i="4"/>
  <c r="X218" i="4"/>
  <c r="Y218" i="4"/>
  <c r="W246" i="4"/>
  <c r="X246" i="4"/>
  <c r="V250" i="4"/>
  <c r="W250" i="4"/>
  <c r="X250" i="4"/>
  <c r="T262" i="4"/>
  <c r="V266" i="4"/>
  <c r="W266" i="4"/>
  <c r="X266" i="4"/>
  <c r="T324" i="4"/>
  <c r="T390" i="4"/>
  <c r="V394" i="4"/>
  <c r="W16" i="4"/>
  <c r="X16" i="4"/>
  <c r="U32" i="4"/>
  <c r="W32" i="4"/>
  <c r="X32" i="4"/>
  <c r="Y32" i="4"/>
  <c r="T46" i="4"/>
  <c r="T52" i="4"/>
  <c r="U56" i="4"/>
  <c r="W56" i="4"/>
  <c r="X56" i="4"/>
  <c r="Y56" i="4"/>
  <c r="W84" i="4"/>
  <c r="X84" i="4"/>
  <c r="V106" i="4"/>
  <c r="W106" i="4"/>
  <c r="X106" i="4"/>
  <c r="U214" i="4"/>
  <c r="W214" i="4"/>
  <c r="X214" i="4"/>
  <c r="Y214" i="4"/>
  <c r="U262" i="4"/>
  <c r="W262" i="4"/>
  <c r="X262" i="4"/>
  <c r="Y262" i="4"/>
  <c r="T308" i="4"/>
  <c r="Y308" i="4"/>
  <c r="W326" i="4"/>
  <c r="X326" i="4"/>
  <c r="U390" i="4"/>
  <c r="W390" i="4"/>
  <c r="X390" i="4"/>
  <c r="Y390" i="4"/>
  <c r="W90" i="4"/>
  <c r="X90" i="4"/>
  <c r="W26" i="4"/>
  <c r="X26" i="4"/>
  <c r="Y26" i="4"/>
  <c r="W6" i="4"/>
  <c r="X6" i="4"/>
  <c r="Y6" i="4"/>
  <c r="W58" i="4"/>
  <c r="X58" i="4"/>
  <c r="V8" i="4"/>
  <c r="W8" i="4"/>
  <c r="X8" i="4"/>
  <c r="Y8" i="4"/>
  <c r="T20" i="4"/>
  <c r="U22" i="4"/>
  <c r="W22" i="4"/>
  <c r="X22" i="4"/>
  <c r="Y22" i="4"/>
  <c r="V24" i="4"/>
  <c r="V40" i="4"/>
  <c r="W40" i="4"/>
  <c r="V56" i="4"/>
  <c r="U70" i="4"/>
  <c r="V72" i="4"/>
  <c r="W72" i="4"/>
  <c r="X72" i="4"/>
  <c r="Y72" i="4"/>
  <c r="V162" i="4"/>
  <c r="U162" i="4"/>
  <c r="T162" i="4"/>
  <c r="V210" i="4"/>
  <c r="U210" i="4"/>
  <c r="T210" i="4"/>
  <c r="V226" i="4"/>
  <c r="U226" i="4"/>
  <c r="T226" i="4"/>
  <c r="V306" i="4"/>
  <c r="W306" i="4"/>
  <c r="X306" i="4"/>
  <c r="Y306" i="4"/>
  <c r="U306" i="4"/>
  <c r="T306" i="4"/>
  <c r="T18" i="4"/>
  <c r="U20" i="4"/>
  <c r="W20" i="4"/>
  <c r="X20" i="4"/>
  <c r="Y20" i="4"/>
  <c r="T34" i="4"/>
  <c r="T50" i="4"/>
  <c r="T66" i="4"/>
  <c r="T82" i="4"/>
  <c r="T98" i="4"/>
  <c r="T114" i="4"/>
  <c r="T130" i="4"/>
  <c r="T146" i="4"/>
  <c r="V176" i="4"/>
  <c r="U176" i="4"/>
  <c r="T176" i="4"/>
  <c r="V242" i="4"/>
  <c r="U242" i="4"/>
  <c r="T242" i="4"/>
  <c r="V322" i="4"/>
  <c r="U322" i="4"/>
  <c r="W322" i="4"/>
  <c r="X322" i="4"/>
  <c r="T322" i="4"/>
  <c r="V338" i="4"/>
  <c r="U338" i="4"/>
  <c r="T338" i="4"/>
  <c r="W376" i="4"/>
  <c r="X376" i="4"/>
  <c r="Y376" i="4"/>
  <c r="T16" i="4"/>
  <c r="Y16" i="4"/>
  <c r="U18" i="4"/>
  <c r="T32" i="4"/>
  <c r="U34" i="4"/>
  <c r="W34" i="4"/>
  <c r="X34" i="4"/>
  <c r="Y34" i="4"/>
  <c r="T48" i="4"/>
  <c r="Y48" i="4"/>
  <c r="U50" i="4"/>
  <c r="W50" i="4"/>
  <c r="X50" i="4"/>
  <c r="Y50" i="4"/>
  <c r="T64" i="4"/>
  <c r="Y64" i="4"/>
  <c r="U66" i="4"/>
  <c r="W66" i="4"/>
  <c r="X66" i="4"/>
  <c r="Y66" i="4"/>
  <c r="T80" i="4"/>
  <c r="U82" i="4"/>
  <c r="W82" i="4"/>
  <c r="X82" i="4"/>
  <c r="Y82" i="4"/>
  <c r="T96" i="4"/>
  <c r="U98" i="4"/>
  <c r="X98" i="4"/>
  <c r="Y98" i="4"/>
  <c r="T112" i="4"/>
  <c r="U114" i="4"/>
  <c r="W114" i="4"/>
  <c r="X114" i="4"/>
  <c r="T128" i="4"/>
  <c r="U130" i="4"/>
  <c r="W130" i="4"/>
  <c r="X130" i="4"/>
  <c r="T144" i="4"/>
  <c r="U146" i="4"/>
  <c r="W146" i="4"/>
  <c r="X146" i="4"/>
  <c r="Y146" i="4"/>
  <c r="W200" i="4"/>
  <c r="X200" i="4"/>
  <c r="V178" i="4"/>
  <c r="U178" i="4"/>
  <c r="W178" i="4"/>
  <c r="T178" i="4"/>
  <c r="V192" i="4"/>
  <c r="U192" i="4"/>
  <c r="T192" i="4"/>
  <c r="V354" i="4"/>
  <c r="U354" i="4"/>
  <c r="T354" i="4"/>
  <c r="W404" i="4"/>
  <c r="X404" i="4"/>
  <c r="Y404" i="4"/>
  <c r="W408" i="4"/>
  <c r="X408" i="4"/>
  <c r="Y408" i="4"/>
  <c r="U14" i="4"/>
  <c r="W14" i="4"/>
  <c r="X14" i="4"/>
  <c r="Y14" i="4"/>
  <c r="U30" i="4"/>
  <c r="U46" i="4"/>
  <c r="U62" i="4"/>
  <c r="W62" i="4"/>
  <c r="X62" i="4"/>
  <c r="Y62" i="4"/>
  <c r="T76" i="4"/>
  <c r="Y76" i="4"/>
  <c r="U78" i="4"/>
  <c r="W78" i="4"/>
  <c r="X78" i="4"/>
  <c r="Y78" i="4"/>
  <c r="T92" i="4"/>
  <c r="U94" i="4"/>
  <c r="W94" i="4"/>
  <c r="X94" i="4"/>
  <c r="Y94" i="4"/>
  <c r="U110" i="4"/>
  <c r="T124" i="4"/>
  <c r="U126" i="4"/>
  <c r="W126" i="4"/>
  <c r="X126" i="4"/>
  <c r="Y126" i="4"/>
  <c r="T140" i="4"/>
  <c r="U142" i="4"/>
  <c r="X168" i="4"/>
  <c r="Y168" i="4"/>
  <c r="Y216" i="4"/>
  <c r="V258" i="4"/>
  <c r="U258" i="4"/>
  <c r="W258" i="4"/>
  <c r="X258" i="4"/>
  <c r="Y258" i="4"/>
  <c r="T258" i="4"/>
  <c r="V370" i="4"/>
  <c r="U370" i="4"/>
  <c r="T370" i="4"/>
  <c r="W378" i="4"/>
  <c r="X378" i="4"/>
  <c r="T10" i="4"/>
  <c r="U12" i="4"/>
  <c r="T26" i="4"/>
  <c r="U28" i="4"/>
  <c r="W28" i="4"/>
  <c r="X28" i="4"/>
  <c r="Y28" i="4"/>
  <c r="T42" i="4"/>
  <c r="Y42" i="4"/>
  <c r="U44" i="4"/>
  <c r="W44" i="4"/>
  <c r="X44" i="4"/>
  <c r="T58" i="4"/>
  <c r="U60" i="4"/>
  <c r="W60" i="4"/>
  <c r="X60" i="4"/>
  <c r="Y60" i="4"/>
  <c r="T74" i="4"/>
  <c r="U76" i="4"/>
  <c r="W76" i="4"/>
  <c r="X76" i="4"/>
  <c r="T90" i="4"/>
  <c r="Y90" i="4"/>
  <c r="U92" i="4"/>
  <c r="T106" i="4"/>
  <c r="U108" i="4"/>
  <c r="T122" i="4"/>
  <c r="U124" i="4"/>
  <c r="W124" i="4"/>
  <c r="X124" i="4"/>
  <c r="T138" i="4"/>
  <c r="U140" i="4"/>
  <c r="W140" i="4"/>
  <c r="X140" i="4"/>
  <c r="Y140" i="4"/>
  <c r="V194" i="4"/>
  <c r="W194" i="4"/>
  <c r="U194" i="4"/>
  <c r="T194" i="4"/>
  <c r="X228" i="4"/>
  <c r="Y228" i="4"/>
  <c r="W312" i="4"/>
  <c r="X312" i="4"/>
  <c r="Y312" i="4"/>
  <c r="W328" i="4"/>
  <c r="X328" i="4"/>
  <c r="Y328" i="4"/>
  <c r="V386" i="4"/>
  <c r="U386" i="4"/>
  <c r="W386" i="4"/>
  <c r="T386" i="4"/>
  <c r="W394" i="4"/>
  <c r="X394" i="4"/>
  <c r="R416" i="4"/>
  <c r="V160" i="4"/>
  <c r="U160" i="4"/>
  <c r="W160" i="4"/>
  <c r="T160" i="4"/>
  <c r="V208" i="4"/>
  <c r="W208" i="4"/>
  <c r="U208" i="4"/>
  <c r="T208" i="4"/>
  <c r="V274" i="4"/>
  <c r="U274" i="4"/>
  <c r="T274" i="4"/>
  <c r="V290" i="4"/>
  <c r="W290" i="4"/>
  <c r="U290" i="4"/>
  <c r="T290" i="4"/>
  <c r="V402" i="4"/>
  <c r="U402" i="4"/>
  <c r="W402" i="4"/>
  <c r="X402" i="4"/>
  <c r="Y402" i="4"/>
  <c r="T402" i="4"/>
  <c r="U164" i="4"/>
  <c r="W164" i="4"/>
  <c r="X164" i="4"/>
  <c r="U180" i="4"/>
  <c r="U212" i="4"/>
  <c r="W212" i="4"/>
  <c r="X212" i="4"/>
  <c r="U276" i="4"/>
  <c r="W276" i="4"/>
  <c r="X276" i="4"/>
  <c r="Y276" i="4"/>
  <c r="U324" i="4"/>
  <c r="W324" i="4"/>
  <c r="X324" i="4"/>
  <c r="T224" i="4"/>
  <c r="T240" i="4"/>
  <c r="Y240" i="4"/>
  <c r="T256" i="4"/>
  <c r="T272" i="4"/>
  <c r="T288" i="4"/>
  <c r="T304" i="4"/>
  <c r="T320" i="4"/>
  <c r="T336" i="4"/>
  <c r="T352" i="4"/>
  <c r="Y352" i="4"/>
  <c r="T368" i="4"/>
  <c r="T384" i="4"/>
  <c r="T400" i="4"/>
  <c r="T158" i="4"/>
  <c r="Y158" i="4"/>
  <c r="T174" i="4"/>
  <c r="T190" i="4"/>
  <c r="T206" i="4"/>
  <c r="T222" i="4"/>
  <c r="U224" i="4"/>
  <c r="W224" i="4"/>
  <c r="X224" i="4"/>
  <c r="Y224" i="4"/>
  <c r="T238" i="4"/>
  <c r="U240" i="4"/>
  <c r="W240" i="4"/>
  <c r="X240" i="4"/>
  <c r="T254" i="4"/>
  <c r="U256" i="4"/>
  <c r="W256" i="4"/>
  <c r="X256" i="4"/>
  <c r="Y256" i="4"/>
  <c r="T270" i="4"/>
  <c r="U272" i="4"/>
  <c r="W272" i="4"/>
  <c r="X272" i="4"/>
  <c r="T286" i="4"/>
  <c r="Y286" i="4"/>
  <c r="U288" i="4"/>
  <c r="W288" i="4"/>
  <c r="X288" i="4"/>
  <c r="T302" i="4"/>
  <c r="U304" i="4"/>
  <c r="W304" i="4"/>
  <c r="X304" i="4"/>
  <c r="T318" i="4"/>
  <c r="U320" i="4"/>
  <c r="X320" i="4"/>
  <c r="T334" i="4"/>
  <c r="U336" i="4"/>
  <c r="W336" i="4"/>
  <c r="X336" i="4"/>
  <c r="Y336" i="4"/>
  <c r="T350" i="4"/>
  <c r="Y350" i="4"/>
  <c r="U352" i="4"/>
  <c r="W352" i="4"/>
  <c r="X352" i="4"/>
  <c r="T366" i="4"/>
  <c r="U368" i="4"/>
  <c r="W368" i="4"/>
  <c r="X368" i="4"/>
  <c r="Y368" i="4"/>
  <c r="T382" i="4"/>
  <c r="U384" i="4"/>
  <c r="W384" i="4"/>
  <c r="X384" i="4"/>
  <c r="T398" i="4"/>
  <c r="U400" i="4"/>
  <c r="W400" i="4"/>
  <c r="X400" i="4"/>
  <c r="T414" i="4"/>
  <c r="T156" i="4"/>
  <c r="U158" i="4"/>
  <c r="W158" i="4"/>
  <c r="X158" i="4"/>
  <c r="U174" i="4"/>
  <c r="W174" i="4"/>
  <c r="X174" i="4"/>
  <c r="T188" i="4"/>
  <c r="U190" i="4"/>
  <c r="W190" i="4"/>
  <c r="X190" i="4"/>
  <c r="Y190" i="4"/>
  <c r="T204" i="4"/>
  <c r="U206" i="4"/>
  <c r="W206" i="4"/>
  <c r="X206" i="4"/>
  <c r="T220" i="4"/>
  <c r="U222" i="4"/>
  <c r="W222" i="4"/>
  <c r="X222" i="4"/>
  <c r="Y222" i="4"/>
  <c r="T236" i="4"/>
  <c r="U238" i="4"/>
  <c r="T252" i="4"/>
  <c r="U254" i="4"/>
  <c r="W254" i="4"/>
  <c r="X254" i="4"/>
  <c r="T268" i="4"/>
  <c r="U270" i="4"/>
  <c r="W270" i="4"/>
  <c r="X270" i="4"/>
  <c r="Y270" i="4"/>
  <c r="T284" i="4"/>
  <c r="U286" i="4"/>
  <c r="W286" i="4"/>
  <c r="X286" i="4"/>
  <c r="T300" i="4"/>
  <c r="U302" i="4"/>
  <c r="W302" i="4"/>
  <c r="X302" i="4"/>
  <c r="Y302" i="4"/>
  <c r="T316" i="4"/>
  <c r="U318" i="4"/>
  <c r="W318" i="4"/>
  <c r="X318" i="4"/>
  <c r="Y318" i="4"/>
  <c r="T332" i="4"/>
  <c r="U334" i="4"/>
  <c r="W334" i="4"/>
  <c r="X334" i="4"/>
  <c r="Y334" i="4"/>
  <c r="T348" i="4"/>
  <c r="U350" i="4"/>
  <c r="W350" i="4"/>
  <c r="X350" i="4"/>
  <c r="T364" i="4"/>
  <c r="U366" i="4"/>
  <c r="T380" i="4"/>
  <c r="Y380" i="4"/>
  <c r="U382" i="4"/>
  <c r="W382" i="4"/>
  <c r="X382" i="4"/>
  <c r="T396" i="4"/>
  <c r="U398" i="4"/>
  <c r="W398" i="4"/>
  <c r="X398" i="4"/>
  <c r="T412" i="4"/>
  <c r="U414" i="4"/>
  <c r="W414" i="4"/>
  <c r="X414" i="4"/>
  <c r="Y414" i="4"/>
  <c r="T154" i="4"/>
  <c r="Y154" i="4"/>
  <c r="U156" i="4"/>
  <c r="W156" i="4"/>
  <c r="X156" i="4"/>
  <c r="Y156" i="4"/>
  <c r="T170" i="4"/>
  <c r="Y170" i="4"/>
  <c r="U172" i="4"/>
  <c r="W172" i="4"/>
  <c r="X172" i="4"/>
  <c r="Y172" i="4"/>
  <c r="T186" i="4"/>
  <c r="Y186" i="4"/>
  <c r="U188" i="4"/>
  <c r="W188" i="4"/>
  <c r="X188" i="4"/>
  <c r="T202" i="4"/>
  <c r="Y202" i="4"/>
  <c r="U204" i="4"/>
  <c r="W204" i="4"/>
  <c r="X204" i="4"/>
  <c r="Y204" i="4"/>
  <c r="T218" i="4"/>
  <c r="U220" i="4"/>
  <c r="X220" i="4"/>
  <c r="T234" i="4"/>
  <c r="Y234" i="4"/>
  <c r="U236" i="4"/>
  <c r="W236" i="4"/>
  <c r="X236" i="4"/>
  <c r="Y236" i="4"/>
  <c r="T250" i="4"/>
  <c r="Y250" i="4"/>
  <c r="U252" i="4"/>
  <c r="W252" i="4"/>
  <c r="X252" i="4"/>
  <c r="Y252" i="4"/>
  <c r="T266" i="4"/>
  <c r="U268" i="4"/>
  <c r="W268" i="4"/>
  <c r="X268" i="4"/>
  <c r="Y268" i="4"/>
  <c r="T282" i="4"/>
  <c r="U284" i="4"/>
  <c r="T298" i="4"/>
  <c r="Y298" i="4"/>
  <c r="U300" i="4"/>
  <c r="W300" i="4"/>
  <c r="X300" i="4"/>
  <c r="T314" i="4"/>
  <c r="U316" i="4"/>
  <c r="W316" i="4"/>
  <c r="X316" i="4"/>
  <c r="T330" i="4"/>
  <c r="U332" i="4"/>
  <c r="W332" i="4"/>
  <c r="X332" i="4"/>
  <c r="Y332" i="4"/>
  <c r="T346" i="4"/>
  <c r="Y346" i="4"/>
  <c r="U348" i="4"/>
  <c r="W348" i="4"/>
  <c r="X348" i="4"/>
  <c r="Y348" i="4"/>
  <c r="T362" i="4"/>
  <c r="U364" i="4"/>
  <c r="W364" i="4"/>
  <c r="X364" i="4"/>
  <c r="Y364" i="4"/>
  <c r="T378" i="4"/>
  <c r="Y378" i="4"/>
  <c r="U380" i="4"/>
  <c r="W380" i="4"/>
  <c r="X380" i="4"/>
  <c r="T394" i="4"/>
  <c r="U396" i="4"/>
  <c r="W396" i="4"/>
  <c r="X396" i="4"/>
  <c r="Y396" i="4"/>
  <c r="T410" i="4"/>
  <c r="U412" i="4"/>
  <c r="W412" i="4"/>
  <c r="X412" i="4"/>
  <c r="Y410" i="4"/>
  <c r="Y282" i="4"/>
  <c r="X40" i="4"/>
  <c r="Y40" i="4"/>
  <c r="Y138" i="4"/>
  <c r="W24" i="4"/>
  <c r="X24" i="4"/>
  <c r="Y24" i="4"/>
  <c r="Y38" i="4"/>
  <c r="Y278" i="4"/>
  <c r="Y260" i="4"/>
  <c r="Y400" i="4"/>
  <c r="Y80" i="4"/>
  <c r="Y36" i="4"/>
  <c r="Y198" i="4"/>
  <c r="Y362" i="4"/>
  <c r="Y288" i="4"/>
  <c r="Y124" i="4"/>
  <c r="Y358" i="4"/>
  <c r="Y300" i="4"/>
  <c r="X290" i="4"/>
  <c r="Y58" i="4"/>
  <c r="W192" i="4"/>
  <c r="X192" i="4"/>
  <c r="Y192" i="4"/>
  <c r="Y326" i="4"/>
  <c r="Y128" i="4"/>
  <c r="W210" i="4"/>
  <c r="X210" i="4"/>
  <c r="Y210" i="4"/>
  <c r="Y148" i="4"/>
  <c r="Y84" i="4"/>
  <c r="Y394" i="4"/>
  <c r="Y330" i="4"/>
  <c r="Y266" i="4"/>
  <c r="Y220" i="4"/>
  <c r="Y206" i="4"/>
  <c r="W370" i="4"/>
  <c r="X370" i="4"/>
  <c r="Y370" i="4"/>
  <c r="Y96" i="4"/>
  <c r="Y322" i="4"/>
  <c r="Y162" i="4"/>
  <c r="Y324" i="4"/>
  <c r="Y246" i="4"/>
  <c r="W136" i="4"/>
  <c r="X136" i="4"/>
  <c r="Y136" i="4"/>
  <c r="W292" i="4"/>
  <c r="X292" i="4"/>
  <c r="Y292" i="4"/>
  <c r="Y320" i="4"/>
  <c r="W176" i="4"/>
  <c r="X176" i="4"/>
  <c r="Y176" i="4"/>
  <c r="Y44" i="4"/>
  <c r="X386" i="4"/>
  <c r="Y386" i="4"/>
  <c r="Y4" i="4"/>
  <c r="W274" i="4"/>
  <c r="X274" i="4"/>
  <c r="Y274" i="4"/>
  <c r="X160" i="4"/>
  <c r="Y160" i="4"/>
  <c r="X194" i="4"/>
  <c r="W354" i="4"/>
  <c r="X354" i="4"/>
  <c r="Y354" i="4"/>
  <c r="W338" i="4"/>
  <c r="X338" i="4"/>
  <c r="W242" i="4"/>
  <c r="X242" i="4"/>
  <c r="R417" i="4"/>
  <c r="X178" i="4"/>
  <c r="Y178" i="4"/>
  <c r="W226" i="4"/>
  <c r="X226" i="4"/>
  <c r="Y226" i="4"/>
  <c r="W162" i="4"/>
  <c r="X162" i="4"/>
  <c r="X208" i="4"/>
  <c r="Y208" i="4"/>
  <c r="M204" i="1"/>
  <c r="M188" i="1"/>
  <c r="W12" i="4"/>
  <c r="W142" i="4"/>
  <c r="X142" i="4"/>
  <c r="Y142" i="4"/>
  <c r="W238" i="4"/>
  <c r="X238" i="4"/>
  <c r="Y238" i="4"/>
  <c r="Y316" i="4"/>
  <c r="Y254" i="4"/>
  <c r="Y272" i="4"/>
  <c r="Y242" i="4"/>
  <c r="Y114" i="4"/>
  <c r="Y18" i="4"/>
  <c r="W284" i="4"/>
  <c r="X284" i="4"/>
  <c r="Y284" i="4"/>
  <c r="Y412" i="4"/>
  <c r="Y188" i="4"/>
  <c r="Y382" i="4"/>
  <c r="Y384" i="4"/>
  <c r="Y106" i="4"/>
  <c r="Y130" i="4"/>
  <c r="Y398" i="4"/>
  <c r="Y174" i="4"/>
  <c r="Y304" i="4"/>
  <c r="Y290" i="4"/>
  <c r="Y194" i="4"/>
  <c r="Y122" i="4"/>
  <c r="Y74" i="4"/>
  <c r="Y338" i="4"/>
  <c r="Y212" i="4"/>
  <c r="M200" i="1"/>
  <c r="M180" i="1"/>
  <c r="M59" i="1"/>
  <c r="P59" i="1"/>
  <c r="M6" i="1"/>
  <c r="M192" i="1"/>
  <c r="M176" i="1"/>
  <c r="M144" i="1"/>
  <c r="M156" i="1"/>
  <c r="M140" i="1"/>
  <c r="M105" i="1"/>
  <c r="M20" i="1"/>
  <c r="M8" i="1"/>
  <c r="M110" i="1"/>
  <c r="M94" i="1"/>
  <c r="M88" i="1"/>
  <c r="M97" i="1"/>
  <c r="N106" i="1"/>
  <c r="O106" i="1" s="1"/>
  <c r="N11" i="1"/>
  <c r="V70" i="4"/>
  <c r="W70" i="4"/>
  <c r="X70" i="4"/>
  <c r="Y70" i="4"/>
  <c r="V108" i="4"/>
  <c r="W108" i="4"/>
  <c r="X108" i="4"/>
  <c r="Y108" i="4"/>
  <c r="V118" i="4"/>
  <c r="W118" i="4"/>
  <c r="X118" i="4"/>
  <c r="Y118" i="4"/>
  <c r="U244" i="4"/>
  <c r="U314" i="4"/>
  <c r="W314" i="4"/>
  <c r="X314" i="4"/>
  <c r="Y314" i="4"/>
  <c r="V342" i="4"/>
  <c r="W342" i="4"/>
  <c r="X342" i="4"/>
  <c r="Y342" i="4"/>
  <c r="U372" i="4"/>
  <c r="W372" i="4"/>
  <c r="X372" i="4"/>
  <c r="Y372" i="4"/>
  <c r="T388" i="4"/>
  <c r="Y388" i="4"/>
  <c r="V392" i="4"/>
  <c r="W392" i="4"/>
  <c r="X392" i="4"/>
  <c r="Y392" i="4"/>
  <c r="V150" i="4"/>
  <c r="W150" i="4"/>
  <c r="X150" i="4"/>
  <c r="Y150" i="4"/>
  <c r="V166" i="4"/>
  <c r="W166" i="4"/>
  <c r="X166" i="4"/>
  <c r="Y166" i="4"/>
  <c r="W244" i="4"/>
  <c r="X244" i="4"/>
  <c r="Y244" i="4"/>
  <c r="U416" i="4"/>
  <c r="T419" i="4"/>
  <c r="V416" i="4"/>
  <c r="X12" i="4"/>
  <c r="W416" i="4"/>
  <c r="T416" i="4"/>
  <c r="T421" i="4"/>
  <c r="T417" i="4"/>
  <c r="Y12" i="4"/>
  <c r="X416" i="4"/>
  <c r="Y416" i="4"/>
  <c r="T422" i="4"/>
  <c r="T423" i="4"/>
  <c r="T425" i="4"/>
  <c r="L209" i="1" l="1"/>
  <c r="M209" i="1"/>
  <c r="O50" i="1"/>
  <c r="P50" i="1"/>
  <c r="Q50" i="1" s="1"/>
  <c r="K209" i="1"/>
  <c r="K210" i="1" s="1"/>
  <c r="P100" i="1"/>
  <c r="P187" i="1"/>
  <c r="P32" i="1"/>
  <c r="P5" i="1"/>
  <c r="P136" i="1"/>
  <c r="P171" i="1"/>
  <c r="P66" i="1"/>
  <c r="P48" i="1"/>
  <c r="P22" i="1"/>
  <c r="P3" i="1"/>
  <c r="P102" i="1"/>
  <c r="P180" i="1"/>
  <c r="P74" i="1"/>
  <c r="P160" i="1"/>
  <c r="P122" i="1"/>
  <c r="P200" i="1"/>
  <c r="P45" i="1"/>
  <c r="P117" i="1"/>
  <c r="P86" i="1"/>
  <c r="P125" i="1"/>
  <c r="P97" i="1"/>
  <c r="P145" i="1"/>
  <c r="P130" i="1"/>
  <c r="P83" i="1"/>
  <c r="P39" i="1"/>
  <c r="P120" i="1"/>
  <c r="P149" i="1"/>
  <c r="P11" i="1"/>
  <c r="P12" i="1"/>
  <c r="P198" i="1"/>
  <c r="P79" i="1"/>
  <c r="P44" i="1"/>
  <c r="P165" i="1"/>
  <c r="P115" i="1"/>
  <c r="P81" i="1"/>
  <c r="P70" i="1"/>
  <c r="P85" i="1"/>
  <c r="P178" i="1"/>
  <c r="P161" i="1"/>
  <c r="P80" i="1"/>
  <c r="P19" i="1"/>
  <c r="P138" i="1"/>
  <c r="P153" i="1"/>
  <c r="P63" i="1"/>
  <c r="P42" i="1"/>
  <c r="P108" i="1"/>
  <c r="P196" i="1"/>
  <c r="P4" i="1"/>
  <c r="P35" i="1"/>
  <c r="P206" i="1"/>
  <c r="P190" i="1"/>
  <c r="P65" i="1"/>
  <c r="P124" i="1"/>
  <c r="O124" i="1"/>
  <c r="N162" i="1"/>
  <c r="O162" i="1" s="1"/>
  <c r="P9" i="1"/>
  <c r="Q9" i="1" s="1"/>
  <c r="O136" i="1"/>
  <c r="P129" i="1"/>
  <c r="Q129" i="1" s="1"/>
  <c r="P199" i="1"/>
  <c r="O199" i="1"/>
  <c r="P57" i="1"/>
  <c r="Q57" i="1" s="1"/>
  <c r="O12" i="1"/>
  <c r="Q12" i="1" s="1"/>
  <c r="N49" i="1"/>
  <c r="N209" i="1" s="1"/>
  <c r="N210" i="1" s="1"/>
  <c r="O66" i="1"/>
  <c r="Q66" i="1" s="1"/>
  <c r="P103" i="1"/>
  <c r="Q103" i="1" s="1"/>
  <c r="O42" i="1"/>
  <c r="Q42" i="1" s="1"/>
  <c r="O119" i="1"/>
  <c r="Q119" i="1" s="1"/>
  <c r="O78" i="1"/>
  <c r="Q78" i="1" s="1"/>
  <c r="P140" i="1"/>
  <c r="Q140" i="1" s="1"/>
  <c r="P82" i="1"/>
  <c r="Q82" i="1" s="1"/>
  <c r="P90" i="1"/>
  <c r="Q90" i="1" s="1"/>
  <c r="P17" i="1"/>
  <c r="O17" i="1"/>
  <c r="P184" i="1"/>
  <c r="O184" i="1"/>
  <c r="P155" i="1"/>
  <c r="O155" i="1"/>
  <c r="O187" i="1"/>
  <c r="O161" i="1"/>
  <c r="Q161" i="1" s="1"/>
  <c r="P21" i="1"/>
  <c r="Q21" i="1" s="1"/>
  <c r="P37" i="1"/>
  <c r="Q37" i="1" s="1"/>
  <c r="O100" i="1"/>
  <c r="Q100" i="1" s="1"/>
  <c r="P197" i="1"/>
  <c r="Q197" i="1" s="1"/>
  <c r="P53" i="1"/>
  <c r="O53" i="1"/>
  <c r="P164" i="1"/>
  <c r="O164" i="1"/>
  <c r="P118" i="1"/>
  <c r="O118" i="1"/>
  <c r="P151" i="1"/>
  <c r="O151" i="1"/>
  <c r="O88" i="1"/>
  <c r="P88" i="1"/>
  <c r="O80" i="1"/>
  <c r="P27" i="1"/>
  <c r="Q27" i="1" s="1"/>
  <c r="P23" i="1"/>
  <c r="P98" i="1"/>
  <c r="Q98" i="1" s="1"/>
  <c r="O71" i="1"/>
  <c r="Q71" i="1" s="1"/>
  <c r="P166" i="1"/>
  <c r="Q166" i="1" s="1"/>
  <c r="O83" i="1"/>
  <c r="O48" i="1"/>
  <c r="P72" i="1"/>
  <c r="Q72" i="1" s="1"/>
  <c r="P112" i="1"/>
  <c r="Q112" i="1" s="1"/>
  <c r="O44" i="1"/>
  <c r="Q44" i="1" s="1"/>
  <c r="P191" i="1"/>
  <c r="Q191" i="1" s="1"/>
  <c r="P201" i="1"/>
  <c r="Q201" i="1" s="1"/>
  <c r="P99" i="1"/>
  <c r="Q99" i="1" s="1"/>
  <c r="P205" i="1"/>
  <c r="Q205" i="1" s="1"/>
  <c r="O30" i="1"/>
  <c r="P30" i="1"/>
  <c r="P168" i="1"/>
  <c r="O168" i="1"/>
  <c r="P38" i="1"/>
  <c r="O38" i="1"/>
  <c r="P29" i="1"/>
  <c r="O29" i="1"/>
  <c r="O146" i="1"/>
  <c r="P146" i="1"/>
  <c r="P203" i="1"/>
  <c r="Q203" i="1" s="1"/>
  <c r="P204" i="1"/>
  <c r="Q204" i="1" s="1"/>
  <c r="O65" i="1"/>
  <c r="Q65" i="1" s="1"/>
  <c r="O58" i="1"/>
  <c r="Q58" i="1" s="1"/>
  <c r="P76" i="1"/>
  <c r="Q76" i="1" s="1"/>
  <c r="N185" i="1"/>
  <c r="P185" i="1" s="1"/>
  <c r="O102" i="1"/>
  <c r="Q102" i="1" s="1"/>
  <c r="O79" i="1"/>
  <c r="O160" i="1"/>
  <c r="Q160" i="1" s="1"/>
  <c r="O70" i="1"/>
  <c r="Q70" i="1" s="1"/>
  <c r="P77" i="1"/>
  <c r="Q77" i="1" s="1"/>
  <c r="O45" i="1"/>
  <c r="Q45" i="1" s="1"/>
  <c r="O126" i="1"/>
  <c r="Q126" i="1" s="1"/>
  <c r="O115" i="1"/>
  <c r="P89" i="1"/>
  <c r="Q89" i="1" s="1"/>
  <c r="O74" i="1"/>
  <c r="Q74" i="1" s="1"/>
  <c r="O178" i="1"/>
  <c r="Q178" i="1" s="1"/>
  <c r="P134" i="1"/>
  <c r="Q134" i="1" s="1"/>
  <c r="O46" i="1"/>
  <c r="Q46" i="1" s="1"/>
  <c r="P170" i="1"/>
  <c r="Q170" i="1" s="1"/>
  <c r="O125" i="1"/>
  <c r="O188" i="1"/>
  <c r="Q188" i="1" s="1"/>
  <c r="O19" i="1"/>
  <c r="P93" i="1"/>
  <c r="Q93" i="1" s="1"/>
  <c r="O20" i="1"/>
  <c r="Q20" i="1" s="1"/>
  <c r="P40" i="1"/>
  <c r="Q40" i="1" s="1"/>
  <c r="O150" i="1"/>
  <c r="P150" i="1"/>
  <c r="O133" i="1"/>
  <c r="P133" i="1"/>
  <c r="Q133" i="1" s="1"/>
  <c r="P123" i="1"/>
  <c r="O123" i="1"/>
  <c r="O114" i="1"/>
  <c r="P114" i="1"/>
  <c r="P94" i="1"/>
  <c r="O94" i="1"/>
  <c r="O87" i="1"/>
  <c r="P87" i="1"/>
  <c r="O73" i="1"/>
  <c r="P73" i="1"/>
  <c r="O52" i="1"/>
  <c r="P52" i="1"/>
  <c r="P34" i="1"/>
  <c r="O34" i="1"/>
  <c r="O18" i="1"/>
  <c r="P18" i="1"/>
  <c r="P183" i="1"/>
  <c r="Q183" i="1" s="1"/>
  <c r="P26" i="1"/>
  <c r="Q26" i="1" s="1"/>
  <c r="Q124" i="1"/>
  <c r="P105" i="1"/>
  <c r="Q105" i="1" s="1"/>
  <c r="P6" i="1"/>
  <c r="Q6" i="1" s="1"/>
  <c r="Q23" i="1"/>
  <c r="O145" i="1"/>
  <c r="P131" i="1"/>
  <c r="Q131" i="1" s="1"/>
  <c r="P24" i="1"/>
  <c r="Q24" i="1" s="1"/>
  <c r="P10" i="1"/>
  <c r="Q10" i="1" s="1"/>
  <c r="O39" i="1"/>
  <c r="O22" i="1"/>
  <c r="O108" i="1"/>
  <c r="Q108" i="1" s="1"/>
  <c r="O32" i="1"/>
  <c r="Q32" i="1" s="1"/>
  <c r="P61" i="1"/>
  <c r="Q61" i="1" s="1"/>
  <c r="P177" i="1"/>
  <c r="Q177" i="1" s="1"/>
  <c r="O167" i="1"/>
  <c r="Q167" i="1" s="1"/>
  <c r="O198" i="1"/>
  <c r="Q198" i="1" s="1"/>
  <c r="O13" i="1"/>
  <c r="Q13" i="1" s="1"/>
  <c r="O157" i="1"/>
  <c r="Q157" i="1" s="1"/>
  <c r="P33" i="1"/>
  <c r="Q33" i="1" s="1"/>
  <c r="O97" i="1"/>
  <c r="Q97" i="1" s="1"/>
  <c r="O67" i="1"/>
  <c r="Q67" i="1" s="1"/>
  <c r="O86" i="1"/>
  <c r="Q86" i="1" s="1"/>
  <c r="O130" i="1"/>
  <c r="P104" i="1"/>
  <c r="Q104" i="1" s="1"/>
  <c r="P176" i="1"/>
  <c r="Q176" i="1" s="1"/>
  <c r="O171" i="1"/>
  <c r="Q171" i="1" s="1"/>
  <c r="O120" i="1"/>
  <c r="P43" i="1"/>
  <c r="O43" i="1"/>
  <c r="O111" i="1"/>
  <c r="P111" i="1"/>
  <c r="O55" i="1"/>
  <c r="P55" i="1"/>
  <c r="O163" i="1"/>
  <c r="P163" i="1"/>
  <c r="P75" i="1"/>
  <c r="O75" i="1"/>
  <c r="P60" i="1"/>
  <c r="O60" i="1"/>
  <c r="P194" i="1"/>
  <c r="O194" i="1"/>
  <c r="O172" i="1"/>
  <c r="P172" i="1"/>
  <c r="P182" i="1"/>
  <c r="O182" i="1"/>
  <c r="P68" i="1"/>
  <c r="O68" i="1"/>
  <c r="P54" i="1"/>
  <c r="O54" i="1"/>
  <c r="P62" i="1"/>
  <c r="O62" i="1"/>
  <c r="O195" i="1"/>
  <c r="P195" i="1"/>
  <c r="O141" i="1"/>
  <c r="P141" i="1"/>
  <c r="P158" i="1"/>
  <c r="O158" i="1"/>
  <c r="Q158" i="1" s="1"/>
  <c r="P110" i="1"/>
  <c r="O110" i="1"/>
  <c r="P56" i="1"/>
  <c r="O56" i="1"/>
  <c r="P132" i="1"/>
  <c r="O132" i="1"/>
  <c r="O127" i="1"/>
  <c r="P127" i="1"/>
  <c r="O63" i="1"/>
  <c r="Q63" i="1" s="1"/>
  <c r="O109" i="1"/>
  <c r="Q109" i="1" s="1"/>
  <c r="O81" i="1"/>
  <c r="Q81" i="1" s="1"/>
  <c r="O117" i="1"/>
  <c r="O190" i="1"/>
  <c r="Q190" i="1" s="1"/>
  <c r="P202" i="1"/>
  <c r="Q202" i="1" s="1"/>
  <c r="P8" i="1"/>
  <c r="O8" i="1"/>
  <c r="O207" i="1"/>
  <c r="P207" i="1"/>
  <c r="O174" i="1"/>
  <c r="P174" i="1"/>
  <c r="P36" i="1"/>
  <c r="O36" i="1"/>
  <c r="O3" i="1"/>
  <c r="P95" i="1"/>
  <c r="Q95" i="1" s="1"/>
  <c r="P106" i="1"/>
  <c r="Q106" i="1" s="1"/>
  <c r="O139" i="1"/>
  <c r="Q139" i="1" s="1"/>
  <c r="O113" i="1"/>
  <c r="Q113" i="1" s="1"/>
  <c r="O192" i="1"/>
  <c r="Q192" i="1" s="1"/>
  <c r="P135" i="1"/>
  <c r="Q135" i="1" s="1"/>
  <c r="O4" i="1"/>
  <c r="Q4" i="1" s="1"/>
  <c r="O41" i="1"/>
  <c r="P41" i="1"/>
  <c r="O148" i="1"/>
  <c r="Q148" i="1" s="1"/>
  <c r="O149" i="1"/>
  <c r="Q149" i="1" s="1"/>
  <c r="O196" i="1"/>
  <c r="O165" i="1"/>
  <c r="P64" i="1"/>
  <c r="Q64" i="1" s="1"/>
  <c r="O122" i="1"/>
  <c r="Q122" i="1" s="1"/>
  <c r="O154" i="1"/>
  <c r="Q154" i="1" s="1"/>
  <c r="P156" i="1"/>
  <c r="Q156" i="1" s="1"/>
  <c r="P7" i="1"/>
  <c r="O7" i="1"/>
  <c r="O11" i="1"/>
  <c r="Q11" i="1" s="1"/>
  <c r="P142" i="1"/>
  <c r="Q142" i="1" s="1"/>
  <c r="P147" i="1"/>
  <c r="Q147" i="1" s="1"/>
  <c r="O144" i="1"/>
  <c r="Q144" i="1" s="1"/>
  <c r="O169" i="1"/>
  <c r="P169" i="1"/>
  <c r="P25" i="1"/>
  <c r="Q25" i="1" s="1"/>
  <c r="O179" i="1"/>
  <c r="Q179" i="1" s="1"/>
  <c r="P92" i="1"/>
  <c r="O92" i="1"/>
  <c r="P31" i="1"/>
  <c r="O31" i="1"/>
  <c r="P121" i="1"/>
  <c r="Q121" i="1" s="1"/>
  <c r="O181" i="1"/>
  <c r="Q181" i="1" s="1"/>
  <c r="P28" i="1"/>
  <c r="O206" i="1"/>
  <c r="P128" i="1"/>
  <c r="Q128" i="1" s="1"/>
  <c r="P208" i="1"/>
  <c r="Q208" i="1" s="1"/>
  <c r="O107" i="1"/>
  <c r="Q107" i="1" s="1"/>
  <c r="Q136" i="1"/>
  <c r="P137" i="1"/>
  <c r="Q137" i="1" s="1"/>
  <c r="O152" i="1"/>
  <c r="P152" i="1"/>
  <c r="P189" i="1"/>
  <c r="O189" i="1"/>
  <c r="P47" i="1"/>
  <c r="Q47" i="1" s="1"/>
  <c r="O200" i="1"/>
  <c r="Q200" i="1" s="1"/>
  <c r="O69" i="1"/>
  <c r="Q69" i="1" s="1"/>
  <c r="O16" i="1"/>
  <c r="Q16" i="1" s="1"/>
  <c r="P14" i="1"/>
  <c r="Q14" i="1" s="1"/>
  <c r="P51" i="1"/>
  <c r="Q51" i="1" s="1"/>
  <c r="O153" i="1"/>
  <c r="Q153" i="1" s="1"/>
  <c r="P116" i="1"/>
  <c r="Q116" i="1" s="1"/>
  <c r="O186" i="1"/>
  <c r="Q186" i="1" s="1"/>
  <c r="O175" i="1"/>
  <c r="P175" i="1"/>
  <c r="P101" i="1"/>
  <c r="Q101" i="1" s="1"/>
  <c r="P173" i="1"/>
  <c r="Q173" i="1" s="1"/>
  <c r="O85" i="1"/>
  <c r="Q85" i="1" s="1"/>
  <c r="O96" i="1"/>
  <c r="Q96" i="1" s="1"/>
  <c r="P193" i="1"/>
  <c r="Q193" i="1" s="1"/>
  <c r="O180" i="1"/>
  <c r="Q180" i="1" s="1"/>
  <c r="O35" i="1"/>
  <c r="Q35" i="1" s="1"/>
  <c r="Q59" i="1"/>
  <c r="O138" i="1"/>
  <c r="P91" i="1"/>
  <c r="Q91" i="1" s="1"/>
  <c r="O143" i="1"/>
  <c r="P143" i="1"/>
  <c r="P84" i="1"/>
  <c r="Q84" i="1" s="1"/>
  <c r="P15" i="1"/>
  <c r="Q15" i="1" s="1"/>
  <c r="P159" i="1"/>
  <c r="Q159" i="1" s="1"/>
  <c r="O5" i="1"/>
  <c r="Q5" i="1" s="1"/>
  <c r="Q165" i="1" l="1"/>
  <c r="Q206" i="1"/>
  <c r="Q196" i="1"/>
  <c r="Q117" i="1"/>
  <c r="Q80" i="1"/>
  <c r="Q187" i="1"/>
  <c r="P162" i="1"/>
  <c r="Q130" i="1"/>
  <c r="Q19" i="1"/>
  <c r="Q48" i="1"/>
  <c r="Q120" i="1"/>
  <c r="Q22" i="1"/>
  <c r="Q39" i="1"/>
  <c r="Q83" i="1"/>
  <c r="Q3" i="1"/>
  <c r="Q79" i="1"/>
  <c r="Q115" i="1"/>
  <c r="Q138" i="1"/>
  <c r="Q145" i="1"/>
  <c r="Q125" i="1"/>
  <c r="M210" i="1"/>
  <c r="Q199" i="1"/>
  <c r="Q168" i="1"/>
  <c r="P49" i="1"/>
  <c r="P209" i="1" s="1"/>
  <c r="P210" i="1" s="1"/>
  <c r="O49" i="1"/>
  <c r="Q189" i="1"/>
  <c r="Q184" i="1"/>
  <c r="Q53" i="1"/>
  <c r="Q17" i="1"/>
  <c r="Q30" i="1"/>
  <c r="Q151" i="1"/>
  <c r="Q29" i="1"/>
  <c r="Q92" i="1"/>
  <c r="Q123" i="1"/>
  <c r="Q88" i="1"/>
  <c r="Q155" i="1"/>
  <c r="O185" i="1"/>
  <c r="Q185" i="1" s="1"/>
  <c r="Q118" i="1"/>
  <c r="Q164" i="1"/>
  <c r="Q150" i="1"/>
  <c r="Q146" i="1"/>
  <c r="Q114" i="1"/>
  <c r="Q73" i="1"/>
  <c r="Q68" i="1"/>
  <c r="Q60" i="1"/>
  <c r="Q174" i="1"/>
  <c r="Q8" i="1"/>
  <c r="Q38" i="1"/>
  <c r="Q18" i="1"/>
  <c r="Q87" i="1"/>
  <c r="Q182" i="1"/>
  <c r="Q34" i="1"/>
  <c r="Q94" i="1"/>
  <c r="Q152" i="1"/>
  <c r="Q143" i="1"/>
  <c r="Q132" i="1"/>
  <c r="Q110" i="1"/>
  <c r="Q111" i="1"/>
  <c r="Q52" i="1"/>
  <c r="Q163" i="1"/>
  <c r="Q207" i="1"/>
  <c r="Q55" i="1"/>
  <c r="Q194" i="1"/>
  <c r="Q195" i="1"/>
  <c r="Q127" i="1"/>
  <c r="Q31" i="1"/>
  <c r="Q169" i="1"/>
  <c r="Q7" i="1"/>
  <c r="Q36" i="1"/>
  <c r="Q62" i="1"/>
  <c r="Q162" i="1"/>
  <c r="Q141" i="1"/>
  <c r="Q41" i="1"/>
  <c r="Q56" i="1"/>
  <c r="Q54" i="1"/>
  <c r="Q172" i="1"/>
  <c r="Q75" i="1"/>
  <c r="Q43" i="1"/>
  <c r="Q28" i="1"/>
  <c r="Q175" i="1"/>
  <c r="K212" i="1" l="1"/>
  <c r="Q49" i="1"/>
  <c r="O209" i="1"/>
  <c r="Q209" i="1" l="1"/>
  <c r="Q210" i="1" s="1"/>
  <c r="O210" i="1"/>
  <c r="J212" i="1" l="1"/>
  <c r="K213" i="1" s="1"/>
</calcChain>
</file>

<file path=xl/sharedStrings.xml><?xml version="1.0" encoding="utf-8"?>
<sst xmlns="http://schemas.openxmlformats.org/spreadsheetml/2006/main" count="3825" uniqueCount="1457">
  <si>
    <t>SICTELL IND. COM.  PROD. EL. MET. LTDA</t>
  </si>
  <si>
    <t>Descrição</t>
  </si>
  <si>
    <t>Caixa</t>
  </si>
  <si>
    <t>Papel</t>
  </si>
  <si>
    <t>Tipo Cx</t>
  </si>
  <si>
    <t>Comp.</t>
  </si>
  <si>
    <t>Larg.</t>
  </si>
  <si>
    <t>Alt.</t>
  </si>
  <si>
    <t>Fecham.</t>
  </si>
  <si>
    <t>CX.194 COLETIVA MEGA 06 APARELHO 04 - 23629</t>
  </si>
  <si>
    <t>Cola</t>
  </si>
  <si>
    <t>479 - OSRR - CMM-B FCM04</t>
  </si>
  <si>
    <t>MSS - CX NORMAL B</t>
  </si>
  <si>
    <t>Normal</t>
  </si>
  <si>
    <t>CX.199 - MAX 315 - 29813</t>
  </si>
  <si>
    <t>Cola</t>
  </si>
  <si>
    <t>481 - OSKK - 3450</t>
  </si>
  <si>
    <t>MSS - CX NORMAL B</t>
  </si>
  <si>
    <t>Normal</t>
  </si>
  <si>
    <t>CX.198 - MAX 250 - 29812</t>
  </si>
  <si>
    <t>Cola</t>
  </si>
  <si>
    <t>481 - OSKK - 3450</t>
  </si>
  <si>
    <t>MSS - CX NORMAL B</t>
  </si>
  <si>
    <t>Normal</t>
  </si>
  <si>
    <t>CX.197 - COLETIVA SPLITVENT ABS 12 PEÇAS - 28632</t>
  </si>
  <si>
    <t>Cola</t>
  </si>
  <si>
    <t>442 - ODRR - CMM-BC FCM18</t>
  </si>
  <si>
    <t>MSS - CX NORMAL B</t>
  </si>
  <si>
    <t>Normal</t>
  </si>
  <si>
    <t>CX.196 - CAIXA INDIVIDUAL SPLITVENT ABS - 28631</t>
  </si>
  <si>
    <t>Cola</t>
  </si>
  <si>
    <t>479 - OSRR - CMM-B FCM04</t>
  </si>
  <si>
    <t>MSS - CX NORMAL B</t>
  </si>
  <si>
    <t>Normal</t>
  </si>
  <si>
    <t>CX.195 SONORA COL. - 15896</t>
  </si>
  <si>
    <t>Cola</t>
  </si>
  <si>
    <t>442 - ODRR - CMM-BC FCM18</t>
  </si>
  <si>
    <t>MSS - CX NORMAL B</t>
  </si>
  <si>
    <t>Normal</t>
  </si>
  <si>
    <t>CX.21 IND. MAXX 125/150/200 - 403</t>
  </si>
  <si>
    <t>COLA</t>
  </si>
  <si>
    <t>560 - OSRR - NIK59-B</t>
  </si>
  <si>
    <t>MSS - CX NORMAL B</t>
  </si>
  <si>
    <t>Normal</t>
  </si>
  <si>
    <t>CX.192 - ACI 400 - 22475</t>
  </si>
  <si>
    <t>Cola</t>
  </si>
  <si>
    <t>468 - ODKKP - 7500</t>
  </si>
  <si>
    <t>MSS - CX NORMAL B</t>
  </si>
  <si>
    <t>Normal</t>
  </si>
  <si>
    <t>CX.191 FILBOX 400 COMPACTA COM OEGADOR - 1307</t>
  </si>
  <si>
    <t>Cola</t>
  </si>
  <si>
    <t>442 - ODRR - CMM-BC FCM18</t>
  </si>
  <si>
    <t>MSS - CX NORMAL B</t>
  </si>
  <si>
    <t>Normal</t>
  </si>
  <si>
    <t>CX.190 FILBOX 355 COMPACTA  COM PEGADOR - 1908</t>
  </si>
  <si>
    <t>Cola</t>
  </si>
  <si>
    <t>442 - ODRR - CMM-BC FCM18</t>
  </si>
  <si>
    <t>MSS - CX NORMAL B</t>
  </si>
  <si>
    <t>Normal</t>
  </si>
  <si>
    <t>CX.189 - 20319</t>
  </si>
  <si>
    <t>COLA</t>
  </si>
  <si>
    <t>479 - OSRR - CMM-B FCM04</t>
  </si>
  <si>
    <t>MSS - CX NORMAL B</t>
  </si>
  <si>
    <t>Normal</t>
  </si>
  <si>
    <t>CX.184 - FILBOX COMPACTA 315 - 19209</t>
  </si>
  <si>
    <t>Cola</t>
  </si>
  <si>
    <t>480 - ODKK - 557</t>
  </si>
  <si>
    <t>MSS - CX NORMAL B</t>
  </si>
  <si>
    <t>Normal</t>
  </si>
  <si>
    <t>CX.183 KIT FILTROS</t>
  </si>
  <si>
    <t>COLA</t>
  </si>
  <si>
    <t>480 - ODKK - 557</t>
  </si>
  <si>
    <t>MSS - CX NORMAL B</t>
  </si>
  <si>
    <t>Normal</t>
  </si>
  <si>
    <t>CX.36 - COLETIVA INLINE 190/270/340 - 428</t>
  </si>
  <si>
    <t>COLA</t>
  </si>
  <si>
    <t>479 - OSRR - CMM-B FCM04</t>
  </si>
  <si>
    <t>MSS - CX NORMAL B</t>
  </si>
  <si>
    <t>Normal</t>
  </si>
  <si>
    <t>CX.46 - 588</t>
  </si>
  <si>
    <t>Cola</t>
  </si>
  <si>
    <t>479 - OSRR - CMM-B FCM04</t>
  </si>
  <si>
    <t>MSS - CX NORMAL B</t>
  </si>
  <si>
    <t>Normal</t>
  </si>
  <si>
    <t>CX.43 - 585</t>
  </si>
  <si>
    <t>COLA</t>
  </si>
  <si>
    <t>479 - OSRR - CMM-B FCM04</t>
  </si>
  <si>
    <t>MSS - CX NORMAL B</t>
  </si>
  <si>
    <t>Normal</t>
  </si>
  <si>
    <t>CX.42 - MEGA 04 COLETIVA 04PÇS - 584</t>
  </si>
  <si>
    <t>COLA</t>
  </si>
  <si>
    <t>479 - OSRR - CMM-B FCM04</t>
  </si>
  <si>
    <t>MSS - CX NORMAL B</t>
  </si>
  <si>
    <t>Normal</t>
  </si>
  <si>
    <t>CX.4 POL 50PÇS</t>
  </si>
  <si>
    <t>Sem Fechamento</t>
  </si>
  <si>
    <t>442 - ODRR - CMM-BC FCM18</t>
  </si>
  <si>
    <t>MSS - CX NORMAL B</t>
  </si>
  <si>
    <t>Normal</t>
  </si>
  <si>
    <t>CX.4 POL 100PÇS</t>
  </si>
  <si>
    <t>COLA</t>
  </si>
  <si>
    <t>442 - ODRR - CMM-BC FCM18</t>
  </si>
  <si>
    <t>MSS - CX NORMAL B</t>
  </si>
  <si>
    <t>Normal</t>
  </si>
  <si>
    <t>CX.23 - 508</t>
  </si>
  <si>
    <t>Cola</t>
  </si>
  <si>
    <t>442 - ODRR - CMM-BC FCM18</t>
  </si>
  <si>
    <t>MSS - CX NORMAL B</t>
  </si>
  <si>
    <t>Normal</t>
  </si>
  <si>
    <t>CX.35 INLINE 190/270/340 - 285</t>
  </si>
  <si>
    <t>COLA</t>
  </si>
  <si>
    <t>479 - OSRR - CMM-B FCM04</t>
  </si>
  <si>
    <t>MSS - CX NORMAL B</t>
  </si>
  <si>
    <t>Normal</t>
  </si>
  <si>
    <t>CX.35 INLINE 190 IND. - 15894</t>
  </si>
  <si>
    <t>COLA</t>
  </si>
  <si>
    <t>479 - OSRR - CMM-B FCM04</t>
  </si>
  <si>
    <t>MSS - CX NORMAL B</t>
  </si>
  <si>
    <t>Normal</t>
  </si>
  <si>
    <t>CX.34 - COL. INLINE - 427</t>
  </si>
  <si>
    <t>COLA</t>
  </si>
  <si>
    <t>479 - OSRR - CMM-B FCM04</t>
  </si>
  <si>
    <t>MSS - CX NORMAL B</t>
  </si>
  <si>
    <t>Normal</t>
  </si>
  <si>
    <t>CX.25 INDIVIDUAL ACI 315 - 809</t>
  </si>
  <si>
    <t>COLA</t>
  </si>
  <si>
    <t>442 - ODRR - CMM-BC FCM18</t>
  </si>
  <si>
    <t>MSS - CX NORMAL B</t>
  </si>
  <si>
    <t>Normal</t>
  </si>
  <si>
    <t>CX.24 IND. ACI 150/200/250 - 719</t>
  </si>
  <si>
    <t>COLA</t>
  </si>
  <si>
    <t>442 - ODRR - CMM-BC FCM18</t>
  </si>
  <si>
    <t>MSS - CX NORMAL B</t>
  </si>
  <si>
    <t>Normal</t>
  </si>
  <si>
    <t>CX.49 COLETIVA MEGA 06 APARELHO 04 - 592</t>
  </si>
  <si>
    <t>COLA</t>
  </si>
  <si>
    <t>479 - OSRR - CMM-B FCM04</t>
  </si>
  <si>
    <t>MSS - CX NORMAL B</t>
  </si>
  <si>
    <t>Normal</t>
  </si>
  <si>
    <t>CX.157 - MAX 315 - 4296</t>
  </si>
  <si>
    <t>COLA</t>
  </si>
  <si>
    <t>442 - ODRR - CMM-BC FCM18</t>
  </si>
  <si>
    <t>MSS - CX NORMAL B</t>
  </si>
  <si>
    <t>Normal</t>
  </si>
  <si>
    <t>CX.164 - COL. MDT 04 C/12 - 4569</t>
  </si>
  <si>
    <t>COLA</t>
  </si>
  <si>
    <t>479 - OSRR - CMM-B FCM04</t>
  </si>
  <si>
    <t>MSS - CX NORMAL B</t>
  </si>
  <si>
    <t>Normal</t>
  </si>
  <si>
    <t xml:space="preserve">CX.163 - COLETIVA ARKIT 16 SÓ APARELHO - 4846 </t>
  </si>
  <si>
    <t>COLA</t>
  </si>
  <si>
    <t>479 - OSRR - CMM-B FCM04</t>
  </si>
  <si>
    <t>MSS - CX NORMAL B</t>
  </si>
  <si>
    <t>Normal</t>
  </si>
  <si>
    <t>CX.162 - COLETIVA ARKIT 16 COMPLETO - 4847</t>
  </si>
  <si>
    <t>COLA</t>
  </si>
  <si>
    <t>479 - OSRR - CMM-B FCM04</t>
  </si>
  <si>
    <t>MSS - CX NORMAL B</t>
  </si>
  <si>
    <t>Normal</t>
  </si>
  <si>
    <t>CX.161 - SPLITVENT C/12 - 4835</t>
  </si>
  <si>
    <t>Cola</t>
  </si>
  <si>
    <t>442 - ODRR - CMM-BC FCM18</t>
  </si>
  <si>
    <t>MSS - CX NORMAL B</t>
  </si>
  <si>
    <t>Normal</t>
  </si>
  <si>
    <t>CX.159 - COLETIVA SONARA 5 - 4521</t>
  </si>
  <si>
    <t>COLA</t>
  </si>
  <si>
    <t>442 - ODRR - CMM-BC FCM18</t>
  </si>
  <si>
    <t>MSS - CX NORMAL B</t>
  </si>
  <si>
    <t>Normal</t>
  </si>
  <si>
    <t>CX.165 - MAXX MINI - 4522</t>
  </si>
  <si>
    <t>COLA</t>
  </si>
  <si>
    <t>442 - ODRR - CMM-BC FCM18</t>
  </si>
  <si>
    <t>MSS - CX NORMAL B</t>
  </si>
  <si>
    <t>Normal</t>
  </si>
  <si>
    <t>CX.156 - MAX 250 - 889</t>
  </si>
  <si>
    <t>COLA</t>
  </si>
  <si>
    <t>442 - ODRR - CMM-BC FCM18</t>
  </si>
  <si>
    <t>MSS - CX NORMAL B</t>
  </si>
  <si>
    <t>Normal</t>
  </si>
  <si>
    <t>CX.155 - COLETIVA ARKIT 34 - 4375</t>
  </si>
  <si>
    <t>COLA</t>
  </si>
  <si>
    <t>481 - OSKK - 3450</t>
  </si>
  <si>
    <t>MSS - CX NORMAL B</t>
  </si>
  <si>
    <t>Normal</t>
  </si>
  <si>
    <t>CX.154 - COLETIVA ARKIT 11 COMPLETO - 4374</t>
  </si>
  <si>
    <t>COLA</t>
  </si>
  <si>
    <t>481 - OSKK - 3450</t>
  </si>
  <si>
    <t>MSS - CX NORMAL B</t>
  </si>
  <si>
    <t>Normal</t>
  </si>
  <si>
    <t>CX.153 - TUBO TSR 200M C/3MTRS - 4212</t>
  </si>
  <si>
    <t>COLA</t>
  </si>
  <si>
    <t>442 - ODRR - CMM-BC FCM18</t>
  </si>
  <si>
    <t>MSS - CX NORMAL B</t>
  </si>
  <si>
    <t>Normal</t>
  </si>
  <si>
    <t>CX.152 - TUBO TSR 150 C/1,5MTRS - 4210</t>
  </si>
  <si>
    <t>COLA</t>
  </si>
  <si>
    <t>442 - ODRR - CMM-BC FCM18</t>
  </si>
  <si>
    <t>MSS - CX NORMAL B</t>
  </si>
  <si>
    <t>Normal</t>
  </si>
  <si>
    <t>CX.182 INDIVIDUAL COM 3 BUPS - 17689</t>
  </si>
  <si>
    <t>COLA</t>
  </si>
  <si>
    <t>480 - ODKK - 557</t>
  </si>
  <si>
    <t>MSS - CX NORMAL B</t>
  </si>
  <si>
    <t>Normal</t>
  </si>
  <si>
    <t>CX.176 - FH 400 - 10556</t>
  </si>
  <si>
    <t>COLA</t>
  </si>
  <si>
    <t>468 - ODKKP - 7500</t>
  </si>
  <si>
    <t>MSS - MEIA CX NORMAL EDIT. - BC</t>
  </si>
  <si>
    <t>Bipartida</t>
  </si>
  <si>
    <t>CX.181 - 11543</t>
  </si>
  <si>
    <t>COLA</t>
  </si>
  <si>
    <t>502 - OSKK-P - 3780</t>
  </si>
  <si>
    <t>MSS - CX NORMAL B</t>
  </si>
  <si>
    <t>Normal</t>
  </si>
  <si>
    <t>CX.180 CRS 150/200 - 10728</t>
  </si>
  <si>
    <t>Sem Fechamento</t>
  </si>
  <si>
    <t>468 - ODKKP - 7500</t>
  </si>
  <si>
    <t>MSS - MEIA CX NORMAL - BC</t>
  </si>
  <si>
    <t>Bipartida</t>
  </si>
  <si>
    <t>CX.179 - FH 250 - 10553</t>
  </si>
  <si>
    <t>COLA</t>
  </si>
  <si>
    <t>468 - ODKKP - 7500</t>
  </si>
  <si>
    <t>MSS - MEIA CX NORMAL EDIT. - BC</t>
  </si>
  <si>
    <t>Bipartida</t>
  </si>
  <si>
    <t>CX.178 - FH 315 - 10554</t>
  </si>
  <si>
    <t>COLA</t>
  </si>
  <si>
    <t>480 - ODKK - 557</t>
  </si>
  <si>
    <t>MSS - MEIA CX NORMAL EDIT. - BC</t>
  </si>
  <si>
    <t>Bipartida</t>
  </si>
  <si>
    <t>CX.177 - FH 355 - 10555</t>
  </si>
  <si>
    <t>COLA</t>
  </si>
  <si>
    <t>558 - ODKKP - 7500</t>
  </si>
  <si>
    <t>MSS - MEIA CX NORMAL EDIT. - BC</t>
  </si>
  <si>
    <t>Bipartida</t>
  </si>
  <si>
    <t>CX.168 - SONORA HAUSING 90 9505</t>
  </si>
  <si>
    <t>COLA</t>
  </si>
  <si>
    <t>442 - ODRR - CMM-BC FCM18</t>
  </si>
  <si>
    <t>MSS - CX NORMAL B</t>
  </si>
  <si>
    <t>Normal</t>
  </si>
  <si>
    <t>CX.175 - GFR 230 - 10557</t>
  </si>
  <si>
    <t>COLA</t>
  </si>
  <si>
    <t>468 - ODKKP - 7500</t>
  </si>
  <si>
    <t>MSS - MEIA CX NORMAL - BC</t>
  </si>
  <si>
    <t>Bipartida</t>
  </si>
  <si>
    <t>CX.174 - GFR 280 - 10558</t>
  </si>
  <si>
    <t>COLA</t>
  </si>
  <si>
    <t>468 - ODKKP - 7500</t>
  </si>
  <si>
    <t>MSS - MEIA CX NORMAL - BC</t>
  </si>
  <si>
    <t>Bipartida</t>
  </si>
  <si>
    <t>CX.173 - VRG 2200 - 10493</t>
  </si>
  <si>
    <t>COLA</t>
  </si>
  <si>
    <t>442 - ODRR - CMM-BC FCM18</t>
  </si>
  <si>
    <t>MSS - CX NORMAL B</t>
  </si>
  <si>
    <t>Normal</t>
  </si>
  <si>
    <t>CX.172 - RETROFIT (PLACA) 9702</t>
  </si>
  <si>
    <t>COLA</t>
  </si>
  <si>
    <t>479 - OSRR - CMM-B FCM04</t>
  </si>
  <si>
    <t>MSS - CX NORMAL B</t>
  </si>
  <si>
    <t>Normal</t>
  </si>
  <si>
    <t>CX.169 - SONORA 90 MOTOR (EXAUSTOR) 9488</t>
  </si>
  <si>
    <t>COLA</t>
  </si>
  <si>
    <t>442 - ODRR - CMM-BC FCM18</t>
  </si>
  <si>
    <t>MSS - CX NORMAL B</t>
  </si>
  <si>
    <t>Normal</t>
  </si>
  <si>
    <t>CX.145 - SPLITVENT - 4158</t>
  </si>
  <si>
    <t>Cola</t>
  </si>
  <si>
    <t>479 - OSRR - CMM-B FCM04</t>
  </si>
  <si>
    <t>MSS - CX NORMAL B</t>
  </si>
  <si>
    <t>Normal</t>
  </si>
  <si>
    <t>CX.SONORA 50 HANSING - 4122</t>
  </si>
  <si>
    <t>COLA</t>
  </si>
  <si>
    <t>442 - ODRR - CMM-BC FCM18</t>
  </si>
  <si>
    <t>MSS - CX NORMAL B</t>
  </si>
  <si>
    <t>Normal</t>
  </si>
  <si>
    <t>ENV.TUBO 100MM - 2869</t>
  </si>
  <si>
    <t>Sem Fechamento</t>
  </si>
  <si>
    <t>479 - OSRR - CMM-B FCM04</t>
  </si>
  <si>
    <t>ENVOLTÓRIO NORMAL - BC</t>
  </si>
  <si>
    <t>Envoltorio</t>
  </si>
  <si>
    <t>DIV.82 ENGRADADO - 1820</t>
  </si>
  <si>
    <t>Sem Fechamento</t>
  </si>
  <si>
    <t>442 - ODRR - CMM-BC FCM18</t>
  </si>
  <si>
    <t>DIV - 1 COLMEIAS</t>
  </si>
  <si>
    <t>Normal</t>
  </si>
  <si>
    <t>CX.VENTIDELTA - MEGA 18 - 2648</t>
  </si>
  <si>
    <t>COLA</t>
  </si>
  <si>
    <t>442 - ODRR - CMM-BC FCM18</t>
  </si>
  <si>
    <t>MSS - CX NORMAL B</t>
  </si>
  <si>
    <t>Normal</t>
  </si>
  <si>
    <t xml:space="preserve">CX.VENTIDELTA - MEGA 10 - 2647 </t>
  </si>
  <si>
    <t>COLA</t>
  </si>
  <si>
    <t>442 - ODRR - CMM-BC FCM18</t>
  </si>
  <si>
    <t>MSS - CX NORMAL B</t>
  </si>
  <si>
    <t>Normal</t>
  </si>
  <si>
    <t>CX.SONORA 50 MOTOR - 4121</t>
  </si>
  <si>
    <t>COLA</t>
  </si>
  <si>
    <t>442 - ODRR - CMM-BC FCM18</t>
  </si>
  <si>
    <t>MSS - CX NORMAL B</t>
  </si>
  <si>
    <t>Normal</t>
  </si>
  <si>
    <t>ENV.TUBO 150MM - 2870</t>
  </si>
  <si>
    <t>Sem Fechamento</t>
  </si>
  <si>
    <t>479 - OSRR - CMM-B FCM04</t>
  </si>
  <si>
    <t>ENVOLTÓRIO NORMAL - BC</t>
  </si>
  <si>
    <t>Envoltorio</t>
  </si>
  <si>
    <t>CX.RETROFIT - 4163</t>
  </si>
  <si>
    <t>COLA</t>
  </si>
  <si>
    <t>479 - OSRR - CMM-B FCM04</t>
  </si>
  <si>
    <t>MSS - CX NORMAL B</t>
  </si>
  <si>
    <t>Normal</t>
  </si>
  <si>
    <t>CX.FILBOX 600 C/PEGADOR</t>
  </si>
  <si>
    <t>COLA</t>
  </si>
  <si>
    <t>523 - ODKK-PPR 22,5 - FF230BC V1 Resinado interno</t>
  </si>
  <si>
    <t>MSS - CX NORMAL B</t>
  </si>
  <si>
    <t>Normal</t>
  </si>
  <si>
    <t>CX.FH 400 - 1097</t>
  </si>
  <si>
    <t>COLA</t>
  </si>
  <si>
    <t>442 - ODRR - CMM-BC FCM18</t>
  </si>
  <si>
    <t>MS - MEIA CX SAIA SEM ABAS INFERIORES BC</t>
  </si>
  <si>
    <t>Bipartida</t>
  </si>
  <si>
    <t>CX.FH 355 - 1095</t>
  </si>
  <si>
    <t>COLA</t>
  </si>
  <si>
    <t>442 - ODRR - CMM-BC FCM18</t>
  </si>
  <si>
    <t>MS - MEIA CX SAIA SEM ABAS INFERIORES BC</t>
  </si>
  <si>
    <t>Bipartida</t>
  </si>
  <si>
    <t>CX.FH 315 - 1098</t>
  </si>
  <si>
    <t>COLA</t>
  </si>
  <si>
    <t>442 - ODRR - CMM-BC FCM18</t>
  </si>
  <si>
    <t>MS - MEIA CX SAIA SEM ABAS INFERIORES BC</t>
  </si>
  <si>
    <t>Bipartida</t>
  </si>
  <si>
    <t>CX.FH 250 - 9614</t>
  </si>
  <si>
    <t>COLA</t>
  </si>
  <si>
    <t>442 - ODRR - CMM-BC FCM18</t>
  </si>
  <si>
    <t>MSS - CX NORMAL B</t>
  </si>
  <si>
    <t>Normal</t>
  </si>
  <si>
    <t>TAB.37 GRADE 160X160 - 408</t>
  </si>
  <si>
    <t>Sem Fechamento</t>
  </si>
  <si>
    <t>487 - OSBR 4060 - Branco simples</t>
  </si>
  <si>
    <t>TABULEIRO BC</t>
  </si>
  <si>
    <t>Normal</t>
  </si>
  <si>
    <t>TAB.SONORA 50 MOTOR - 4161</t>
  </si>
  <si>
    <t>Sem Fechamento</t>
  </si>
  <si>
    <t>479 - OSRR - CMM-B FCM04</t>
  </si>
  <si>
    <t>TABULEIRO BC</t>
  </si>
  <si>
    <t>Normal</t>
  </si>
  <si>
    <t>TAB.SONORA 50 HANSING - 4162</t>
  </si>
  <si>
    <t>Sem Fechamento</t>
  </si>
  <si>
    <t>479 - OSRR - CMM-B FCM04</t>
  </si>
  <si>
    <t>TABULEIRO BC</t>
  </si>
  <si>
    <t>Normal</t>
  </si>
  <si>
    <t>TAB.89 - FUNIL 200 MAXX - 16</t>
  </si>
  <si>
    <t>Sem Fechamento</t>
  </si>
  <si>
    <t>479 - OSRR - CMM-B FCM04</t>
  </si>
  <si>
    <t>TABULEIRO BC</t>
  </si>
  <si>
    <t>Normal</t>
  </si>
  <si>
    <t>TAB.82 - 1821</t>
  </si>
  <si>
    <t>Sem Fechamento</t>
  </si>
  <si>
    <t>479 - OSRR - CMM-B FCM04</t>
  </si>
  <si>
    <t>TABULEIRO BC</t>
  </si>
  <si>
    <t>Normal</t>
  </si>
  <si>
    <t>TAB.39 - 410</t>
  </si>
  <si>
    <t>Sem Fechamento</t>
  </si>
  <si>
    <t>487 - OSBR 4060 - Branco simples</t>
  </si>
  <si>
    <t>TABULEIRO BC</t>
  </si>
  <si>
    <t>Normal</t>
  </si>
  <si>
    <t>TAB.10 - 120</t>
  </si>
  <si>
    <t>Trava</t>
  </si>
  <si>
    <t>479 - OSRR - CMM-B FCM04</t>
  </si>
  <si>
    <t>TABULEIRO BC</t>
  </si>
  <si>
    <t>Normal</t>
  </si>
  <si>
    <t>TAB.199 - REFORÇO LATERAL - 29846</t>
  </si>
  <si>
    <t>Acoplado</t>
  </si>
  <si>
    <t>442 - ODRR - CMM-BC FCM18</t>
  </si>
  <si>
    <t>TABULEIRO BC</t>
  </si>
  <si>
    <t>Normal</t>
  </si>
  <si>
    <t>TAB.199 - INFERIOR MAX 315 - 29843</t>
  </si>
  <si>
    <t>Acoplado</t>
  </si>
  <si>
    <t>479 - OSRR - CMM-B FCM04</t>
  </si>
  <si>
    <t>TABULEIRO BC</t>
  </si>
  <si>
    <t>Normal</t>
  </si>
  <si>
    <t>TAB.198 - INFERIOR MAX 250 - 29849</t>
  </si>
  <si>
    <t>Acoplado</t>
  </si>
  <si>
    <t>479 - OSRR - CMM-B FCM04</t>
  </si>
  <si>
    <t>TABULEIRO BC</t>
  </si>
  <si>
    <t>Normal</t>
  </si>
  <si>
    <t>TAB.146 - SPLITVENT - 4159</t>
  </si>
  <si>
    <t>Sem Fechamento</t>
  </si>
  <si>
    <t>479 - OSRR - CMM-B FCM04</t>
  </si>
  <si>
    <t>TABULEIRO BC</t>
  </si>
  <si>
    <t>Normal</t>
  </si>
  <si>
    <t>TAB.13 - 123</t>
  </si>
  <si>
    <t>Sem Fechamento</t>
  </si>
  <si>
    <t>479 - OSRR - CMM-B FCM04</t>
  </si>
  <si>
    <t>TABULEIRO BC</t>
  </si>
  <si>
    <t>Normal</t>
  </si>
  <si>
    <t>CX.4927 TUBO 100</t>
  </si>
  <si>
    <t>COLA</t>
  </si>
  <si>
    <t>479 - OSRR - CMM-B FCM04</t>
  </si>
  <si>
    <t>MSS - CX NORMAL B</t>
  </si>
  <si>
    <t>Normal</t>
  </si>
  <si>
    <t>CX.6 POL 100PÇS</t>
  </si>
  <si>
    <t>COLA</t>
  </si>
  <si>
    <t>442 - ODRR - CMM-BC FCM18</t>
  </si>
  <si>
    <t>MSS - CX NORMAL B</t>
  </si>
  <si>
    <t>Normal</t>
  </si>
  <si>
    <t>CX.83 - FILBOX 200/250 - 1906</t>
  </si>
  <si>
    <t>Cola</t>
  </si>
  <si>
    <t>442 - ODRR - CMM-BC FCM18</t>
  </si>
  <si>
    <t>MSS - CX NORMAL B</t>
  </si>
  <si>
    <t>Normal</t>
  </si>
  <si>
    <t>CX.82 SONORA 4 COL. - 1819</t>
  </si>
  <si>
    <t>Cola</t>
  </si>
  <si>
    <t>442 - ODRR - CMM-BC FCM18</t>
  </si>
  <si>
    <t>MSS - CX NORMAL B</t>
  </si>
  <si>
    <t>Normal</t>
  </si>
  <si>
    <t>CX.79 - 1659</t>
  </si>
  <si>
    <t>COLA</t>
  </si>
  <si>
    <t>442 - ODRR - CMM-BC FCM18</t>
  </si>
  <si>
    <t>MSS - CX NORMAL B</t>
  </si>
  <si>
    <t>Normal</t>
  </si>
  <si>
    <t>CX.75 - RVA 100 - 20PÇS - 1492</t>
  </si>
  <si>
    <t>COLA</t>
  </si>
  <si>
    <t>481 - OSKK - 3450</t>
  </si>
  <si>
    <t>MSS - CX NORMAL B</t>
  </si>
  <si>
    <t>Normal</t>
  </si>
  <si>
    <t>CX.6 POL 50PÇS</t>
  </si>
  <si>
    <t>COLA</t>
  </si>
  <si>
    <t>442 - ODRR - CMM-BC FCM18</t>
  </si>
  <si>
    <t>MSS - CX NORMAL B</t>
  </si>
  <si>
    <t>Normal</t>
  </si>
  <si>
    <t>CX.84</t>
  </si>
  <si>
    <t>Cola</t>
  </si>
  <si>
    <t>442 - ODRR - CMM-BC FCM18</t>
  </si>
  <si>
    <t>MSS - CX NORMAL B</t>
  </si>
  <si>
    <t>Normal</t>
  </si>
  <si>
    <t>CX.54 - ACI 355 - 897</t>
  </si>
  <si>
    <t>COLA</t>
  </si>
  <si>
    <t>523 - ODKK-PPR 22,5 - FF230BC V1 Resinado interno</t>
  </si>
  <si>
    <t>MSS - CX NORMAL B</t>
  </si>
  <si>
    <t>Normal</t>
  </si>
  <si>
    <t>CX.50 - 756</t>
  </si>
  <si>
    <t>Cola</t>
  </si>
  <si>
    <t>479 - OSRR - CMM-B FCM04</t>
  </si>
  <si>
    <t>MSS - CX NORMAL B</t>
  </si>
  <si>
    <t>Normal</t>
  </si>
  <si>
    <t>CX.4930 - TUBO 200</t>
  </si>
  <si>
    <t>COLA</t>
  </si>
  <si>
    <t>479 - OSRR - CMM-B FCM04</t>
  </si>
  <si>
    <t>MSS - CX NORMAL B</t>
  </si>
  <si>
    <t>Normal</t>
  </si>
  <si>
    <t>CX.4929 - TUBO 150</t>
  </si>
  <si>
    <t>COLA</t>
  </si>
  <si>
    <t>479 - OSRR - CMM-B FCM04</t>
  </si>
  <si>
    <t>MSS - CX NORMAL B</t>
  </si>
  <si>
    <t>Normal</t>
  </si>
  <si>
    <t>CX.4928 TUBO 125</t>
  </si>
  <si>
    <t>COLA</t>
  </si>
  <si>
    <t>479 - OSRR - CMM-B FCM04</t>
  </si>
  <si>
    <t>MSS - CX NORMAL B</t>
  </si>
  <si>
    <t>Normal</t>
  </si>
  <si>
    <t>CX.FH 250 - 1093</t>
  </si>
  <si>
    <t>COLA</t>
  </si>
  <si>
    <t>442 - ODRR - CMM-BC FCM18</t>
  </si>
  <si>
    <t>MS - CX SAIA SEM ABAS INFERIORES BC</t>
  </si>
  <si>
    <t>Normal</t>
  </si>
  <si>
    <t>CX.92</t>
  </si>
  <si>
    <t>Cola</t>
  </si>
  <si>
    <t>479 - OSRR - CMM-B FCM04</t>
  </si>
  <si>
    <t>MSS - CX NORMAL B</t>
  </si>
  <si>
    <t>Normal</t>
  </si>
  <si>
    <t>CX.FH 200 - 1094</t>
  </si>
  <si>
    <t>COLA</t>
  </si>
  <si>
    <t>442 - ODRR - CMM-BC FCM18</t>
  </si>
  <si>
    <t>MSS - CX NORMAL B</t>
  </si>
  <si>
    <t>Normal</t>
  </si>
  <si>
    <t>CX.FH 150 - 1091</t>
  </si>
  <si>
    <t>COLA</t>
  </si>
  <si>
    <t>442 - ODRR - CMM-BC FCM18</t>
  </si>
  <si>
    <t>MSS - CX NORMAL B</t>
  </si>
  <si>
    <t>Normal</t>
  </si>
  <si>
    <t>CX.FH 100/125 - 1088</t>
  </si>
  <si>
    <t>COLA</t>
  </si>
  <si>
    <t>442 - ODRR - CMM-BC FCM18</t>
  </si>
  <si>
    <t>MSS - CX NORMAL B</t>
  </si>
  <si>
    <t>Normal</t>
  </si>
  <si>
    <t>CX.DISPLAY - 5573</t>
  </si>
  <si>
    <t>COLA</t>
  </si>
  <si>
    <t>442 - ODRR - CMM-BC FCM18</t>
  </si>
  <si>
    <t>MSS - CX NORMAL B</t>
  </si>
  <si>
    <t>Normal</t>
  </si>
  <si>
    <t>CX.93 - INDIVIDUAL ACI 100-133 (MINI) - 2189</t>
  </si>
  <si>
    <t>Cola</t>
  </si>
  <si>
    <t>442 - ODRR - CMM-BC FCM18</t>
  </si>
  <si>
    <t>MSS - CX NORMAL B</t>
  </si>
  <si>
    <t>Normal</t>
  </si>
  <si>
    <t>CX.86 - ACI 400 - 1947</t>
  </si>
  <si>
    <t>Cola</t>
  </si>
  <si>
    <t>442 - ODRR - CMM-BC FCM18</t>
  </si>
  <si>
    <t>MSS - CX NORMAL B</t>
  </si>
  <si>
    <t>Normal</t>
  </si>
  <si>
    <t>CX.91 MAXX - 2015</t>
  </si>
  <si>
    <t>COLA</t>
  </si>
  <si>
    <t>479 - OSRR - CMM-B FCM04</t>
  </si>
  <si>
    <t>MS - CX SAIA SEM ABAS SUPERIORES B</t>
  </si>
  <si>
    <t>Normal</t>
  </si>
  <si>
    <t>CX.90 MAXX - 2014</t>
  </si>
  <si>
    <t>COLA</t>
  </si>
  <si>
    <t>479 - OSRR - CMM-B FCM04</t>
  </si>
  <si>
    <t>MS - CX SAIA SEM ABAS SUPERIORES BC</t>
  </si>
  <si>
    <t>Normal</t>
  </si>
  <si>
    <t>CX.89 MAXX 01 - TAMPA - 237</t>
  </si>
  <si>
    <t>COLA CONTATO</t>
  </si>
  <si>
    <t>546 - OSKK-P  - FKK11 KMK-B</t>
  </si>
  <si>
    <t>CX TAMPA B</t>
  </si>
  <si>
    <t>Normal</t>
  </si>
  <si>
    <t>CX.89 MAXX 01 - FUNDO - 2013</t>
  </si>
  <si>
    <t>COLA</t>
  </si>
  <si>
    <t>442 - ODRR - CMM-BC FCM18</t>
  </si>
  <si>
    <t>MS - CX SAIA SEM ABAS SUPERIORES BC</t>
  </si>
  <si>
    <t>Normal</t>
  </si>
  <si>
    <t>CX.88</t>
  </si>
  <si>
    <t>COLA</t>
  </si>
  <si>
    <t>479 - OSRR - CMM-B FCM04</t>
  </si>
  <si>
    <t>MSS - CX NORMAL B</t>
  </si>
  <si>
    <t>Normal</t>
  </si>
  <si>
    <t xml:space="preserve">CALÇO.173 - VRG 2200 - 10493 </t>
  </si>
  <si>
    <t>Sem Fechamento</t>
  </si>
  <si>
    <t>479 - OSRR - CMM-B FCM04</t>
  </si>
  <si>
    <t>CALÇO 3 VINCOS - B</t>
  </si>
  <si>
    <t>Normal</t>
  </si>
  <si>
    <t>CV.12 - 122</t>
  </si>
  <si>
    <t>COLA</t>
  </si>
  <si>
    <t>479 - OSRR - CMM-B FCM04</t>
  </si>
  <si>
    <t>CV - CORTE VINCO E</t>
  </si>
  <si>
    <t>Corte/Vinco</t>
  </si>
  <si>
    <t>CV.193 - 23552</t>
  </si>
  <si>
    <t>Cola</t>
  </si>
  <si>
    <t>479 - OSRR - CMM-B FCM04</t>
  </si>
  <si>
    <t>CV - CORTE VINCO E</t>
  </si>
  <si>
    <t>Corte/Vinco</t>
  </si>
  <si>
    <t>CV.158 - INDIVIDUAL SONARA 5 - 4519</t>
  </si>
  <si>
    <t>COLA</t>
  </si>
  <si>
    <t>479 - OSRR - CMM-B FCM04</t>
  </si>
  <si>
    <t>CV - CORTE VINCO E</t>
  </si>
  <si>
    <t>Corte/Vinco</t>
  </si>
  <si>
    <t>CV.144 - MDT 04 INDIVIDUAL - 4116</t>
  </si>
  <si>
    <t>COLA</t>
  </si>
  <si>
    <t>479 - OSRR - CMM-B FCM04</t>
  </si>
  <si>
    <t>CV - CORTE VINCO E</t>
  </si>
  <si>
    <t>Corte/Vinco</t>
  </si>
  <si>
    <t>CV.141 - MDT 06 - 4009</t>
  </si>
  <si>
    <t>COLA</t>
  </si>
  <si>
    <t>479 - OSRR - CMM-B FCM04</t>
  </si>
  <si>
    <t>CV - CORTE VINCO E</t>
  </si>
  <si>
    <t>Corte/Vinco</t>
  </si>
  <si>
    <t>CV.138 - MDT 05 - 4006</t>
  </si>
  <si>
    <t>COLA</t>
  </si>
  <si>
    <t>479 - OSRR - CMM-B FCM04</t>
  </si>
  <si>
    <t>CV - CORTE VINCO E</t>
  </si>
  <si>
    <t>Corte/Vinco</t>
  </si>
  <si>
    <t xml:space="preserve">CV.3962 - EMBALAGEM VAREJO TUBO 150MM - 03 METROS </t>
  </si>
  <si>
    <t>Sem Fechamento</t>
  </si>
  <si>
    <t>487 - OSBR 4060 - Branco simples</t>
  </si>
  <si>
    <t>CV - CORTE VINCO E</t>
  </si>
  <si>
    <t>Corte/Vinco</t>
  </si>
  <si>
    <t>CANT.990</t>
  </si>
  <si>
    <t>Sem Fechamento</t>
  </si>
  <si>
    <t>447 - CANTONEIRA PRENSADA</t>
  </si>
  <si>
    <t>CANTONEIRA V INVER - BC</t>
  </si>
  <si>
    <t>Normal</t>
  </si>
  <si>
    <t>CANT.980</t>
  </si>
  <si>
    <t>Sem Fechamento</t>
  </si>
  <si>
    <t>447 - CANTONEIRA PRENSADA</t>
  </si>
  <si>
    <t>CANTONEIRA V INVER - BC</t>
  </si>
  <si>
    <t>Normal</t>
  </si>
  <si>
    <t>CANT.970</t>
  </si>
  <si>
    <t>Sem Fechamento</t>
  </si>
  <si>
    <t>447 - CANTONEIRA PRENSADA</t>
  </si>
  <si>
    <t>CANTONEIRA V INVER - BC</t>
  </si>
  <si>
    <t>Normal</t>
  </si>
  <si>
    <t>CANT.965</t>
  </si>
  <si>
    <t>Sem Fechamento</t>
  </si>
  <si>
    <t>447 - CANTONEIRA PRENSADA</t>
  </si>
  <si>
    <t>CANTONEIRA V INVER - BC</t>
  </si>
  <si>
    <t>Normal</t>
  </si>
  <si>
    <t>CANT.950 X 50 X 50</t>
  </si>
  <si>
    <t>Sem Fechamento</t>
  </si>
  <si>
    <t>447 - CANTONEIRA PRENSADA</t>
  </si>
  <si>
    <t>CANTONEIRA V INVER - BC</t>
  </si>
  <si>
    <t>Normal</t>
  </si>
  <si>
    <t>CANT.930</t>
  </si>
  <si>
    <t>Sem Fechamento</t>
  </si>
  <si>
    <t>447 - CANTONEIRA PRENSADA</t>
  </si>
  <si>
    <t>CANTONEIRA V INVER - BC</t>
  </si>
  <si>
    <t>Normal</t>
  </si>
  <si>
    <t>CV.44 - INDIVIDUAL MEGA 5 - 586</t>
  </si>
  <si>
    <t>COLA</t>
  </si>
  <si>
    <t>479 - OSRR - CMM-B FCM04</t>
  </si>
  <si>
    <t>CV - CORTE VINCO E</t>
  </si>
  <si>
    <t>Corte/Vinco</t>
  </si>
  <si>
    <t>CV.SENSOR - 11583</t>
  </si>
  <si>
    <t>COLA</t>
  </si>
  <si>
    <t>479 - OSRR - CMM-B FCM04</t>
  </si>
  <si>
    <t>CV - CORTE VINCO E</t>
  </si>
  <si>
    <t>Corte/Vinco</t>
  </si>
  <si>
    <t>CV.MDT 04 SUPER</t>
  </si>
  <si>
    <t>Cola</t>
  </si>
  <si>
    <t>481 - OSKK - 3450</t>
  </si>
  <si>
    <t>CV - CORTE VINCO E</t>
  </si>
  <si>
    <t>Corte/Vinco</t>
  </si>
  <si>
    <t>CV.81</t>
  </si>
  <si>
    <t>COLA</t>
  </si>
  <si>
    <t>479 - OSRR - CMM-B FCM04</t>
  </si>
  <si>
    <t>CV - CORTE VINCO E</t>
  </si>
  <si>
    <t>Corte/Vinco</t>
  </si>
  <si>
    <t>CV.66 - ARO FILTRO CIRCULAR - 1278</t>
  </si>
  <si>
    <t>Sem Fechamento</t>
  </si>
  <si>
    <t>487 - OSBR 4060 - Branco simples</t>
  </si>
  <si>
    <t>CV - CORTE VINCO E</t>
  </si>
  <si>
    <t>Corte/Vinco</t>
  </si>
  <si>
    <t>CV.47 - 590</t>
  </si>
  <si>
    <t>COLA</t>
  </si>
  <si>
    <t>479 - OSRR - CMM-B FCM04</t>
  </si>
  <si>
    <t>CV - CORTE VINCO E</t>
  </si>
  <si>
    <t>Corte/Vinco</t>
  </si>
  <si>
    <t xml:space="preserve">CV.3963 - EMBALAGEM VAREJO TUBO 150MM - 1,5 METROS </t>
  </si>
  <si>
    <t>Sem Fechamento</t>
  </si>
  <si>
    <t>487 - OSBR 4060 - Branco simples</t>
  </si>
  <si>
    <t>CV - CORTE VINCO E</t>
  </si>
  <si>
    <t>Corte/Vinco</t>
  </si>
  <si>
    <t>CV.40 - IND. MEGA 4 APARELHO - 582</t>
  </si>
  <si>
    <t>Cola</t>
  </si>
  <si>
    <t>484 - OSRR - 3060</t>
  </si>
  <si>
    <t>CV - CORTE VINCO E</t>
  </si>
  <si>
    <t>Corte/Vinco</t>
  </si>
  <si>
    <t>CV.3967 - EMBALAGEM VAREJO TUBO 100MM - 1,5 METROS</t>
  </si>
  <si>
    <t>Sem Fechamento</t>
  </si>
  <si>
    <t>487 - OSBR 4060 - Branco simples</t>
  </si>
  <si>
    <t>CV - CORTE VINCO E</t>
  </si>
  <si>
    <t>Corte/Vinco</t>
  </si>
  <si>
    <t>CV.3966 - EMBALAGEM VAREJO TUBO 100MM - 03 METROS</t>
  </si>
  <si>
    <t>Sem Fechamento</t>
  </si>
  <si>
    <t>487 - OSBR 4060 - Branco simples</t>
  </si>
  <si>
    <t>CV - CORTE VINCO E</t>
  </si>
  <si>
    <t>Corte/Vinco</t>
  </si>
  <si>
    <t>CV.3965 - EMBALAGEM VAREJO TUBO 125MM - 1,5 METROS</t>
  </si>
  <si>
    <t>Sem Fechamento</t>
  </si>
  <si>
    <t>487 - OSBR 4060 - Branco simples</t>
  </si>
  <si>
    <t>CV - CORTE VINCO E</t>
  </si>
  <si>
    <t>Corte/Vinco</t>
  </si>
  <si>
    <t>CV.3964 - EMBALAGEM VAREJO TUBO 125MM - 03 METROS</t>
  </si>
  <si>
    <t>Sem Fechamento</t>
  </si>
  <si>
    <t>487 - OSBR 4060 - Branco simples</t>
  </si>
  <si>
    <t>CV - CORTE VINCO E</t>
  </si>
  <si>
    <t>Corte/Vinco</t>
  </si>
  <si>
    <t>CV.TUBO 100MM - 03 METROS - 3966</t>
  </si>
  <si>
    <t>Sem Fechamento</t>
  </si>
  <si>
    <t xml:space="preserve">440 - ODBR - 8050 WR Branco Duplo </t>
  </si>
  <si>
    <t>CV - CORTE VINCO E</t>
  </si>
  <si>
    <t>Corte/Vinco</t>
  </si>
  <si>
    <t>CANT.1030</t>
  </si>
  <si>
    <t>Sem Fechamento</t>
  </si>
  <si>
    <t>447 - CANTONEIRA PRENSADA</t>
  </si>
  <si>
    <t>CANTONEIRA V INVER - BC</t>
  </si>
  <si>
    <t>Normal</t>
  </si>
  <si>
    <t>CANT.1090</t>
  </si>
  <si>
    <t>Sem Fechamento</t>
  </si>
  <si>
    <t>447 - CANTONEIRA PRENSADA</t>
  </si>
  <si>
    <t>CANTONEIRA V INVER - BC</t>
  </si>
  <si>
    <t>Normal</t>
  </si>
  <si>
    <t>CANT.1060</t>
  </si>
  <si>
    <t>Sem Fechamento</t>
  </si>
  <si>
    <t>447 - CANTONEIRA PRENSADA</t>
  </si>
  <si>
    <t>CANTONEIRA V INVER - BC</t>
  </si>
  <si>
    <t>Normal</t>
  </si>
  <si>
    <t>CANT.1040 X 50 X 50</t>
  </si>
  <si>
    <t>Sem Fechamento</t>
  </si>
  <si>
    <t>447 - CANTONEIRA PRENSADA</t>
  </si>
  <si>
    <t>CANTONEIRA V INVER - BC</t>
  </si>
  <si>
    <t>Normal</t>
  </si>
  <si>
    <t>CANT.1035</t>
  </si>
  <si>
    <t>Sem Fechamento</t>
  </si>
  <si>
    <t>447 - CANTONEIRA PRENSADA</t>
  </si>
  <si>
    <t>CANTONEIRA V INVER - BC</t>
  </si>
  <si>
    <t>Normal</t>
  </si>
  <si>
    <t>CANT.1030 X 50 X 50</t>
  </si>
  <si>
    <t>Sem Fechamento</t>
  </si>
  <si>
    <t>447 - CANTONEIRA PRENSADA</t>
  </si>
  <si>
    <t>CANTONEIRA V INVER - BC</t>
  </si>
  <si>
    <t>Normal</t>
  </si>
  <si>
    <t>CANT.1120 X 50 X 50</t>
  </si>
  <si>
    <t>Sem Fechamento</t>
  </si>
  <si>
    <t>447 - CANTONEIRA PRENSADA</t>
  </si>
  <si>
    <t>CANTONEIRA V INVER - BC</t>
  </si>
  <si>
    <t>Normal</t>
  </si>
  <si>
    <t>CANT.1020</t>
  </si>
  <si>
    <t>Sem Fechamento</t>
  </si>
  <si>
    <t>447 - CANTONEIRA PRENSADA</t>
  </si>
  <si>
    <t>CANTONEIRA V INVER - BC</t>
  </si>
  <si>
    <t>Normal</t>
  </si>
  <si>
    <t>CALÇO.FILTRO - FILBOX DE 230 PARA 250MM - 4262</t>
  </si>
  <si>
    <t>Sem Fechamento</t>
  </si>
  <si>
    <t>442 - ODRR - CMM-BC FCM18</t>
  </si>
  <si>
    <t>CALÇO U VINCADO BC</t>
  </si>
  <si>
    <t>Normal</t>
  </si>
  <si>
    <t>CALÇO.87 - 1948</t>
  </si>
  <si>
    <t>Sem Fechamento</t>
  </si>
  <si>
    <t>442 - ODRR - CMM-BC FCM18</t>
  </si>
  <si>
    <t>CALÇO U VINCADO BC</t>
  </si>
  <si>
    <t>Normal</t>
  </si>
  <si>
    <t>CALÇO.199 - SUPERIOR MAX 315 - 29845</t>
  </si>
  <si>
    <t>Cola</t>
  </si>
  <si>
    <t>442 - ODRR - CMM-BC FCM18</t>
  </si>
  <si>
    <t>CALÇO U VINCADO BC</t>
  </si>
  <si>
    <t>Normal</t>
  </si>
  <si>
    <t>CALÇO.198 - SUPERIOR MAX 250 - 29851</t>
  </si>
  <si>
    <t>Acoplado</t>
  </si>
  <si>
    <t>442 - ODRR - CMM-BC FCM18</t>
  </si>
  <si>
    <t>CALÇO U VINCADO BC</t>
  </si>
  <si>
    <t>Normal</t>
  </si>
  <si>
    <t>CANT.920</t>
  </si>
  <si>
    <t>Sem Fechamento</t>
  </si>
  <si>
    <t>447 - CANTONEIRA PRENSADA</t>
  </si>
  <si>
    <t>CANTONEIRA V INVER - BC</t>
  </si>
  <si>
    <t>Normal</t>
  </si>
  <si>
    <t>CANT.1240 X 50 X 50</t>
  </si>
  <si>
    <t>Sem Fechamento</t>
  </si>
  <si>
    <t>447 - CANTONEIRA PRENSADA</t>
  </si>
  <si>
    <t>CANTONEIRA V INVER - BC</t>
  </si>
  <si>
    <t>Normal</t>
  </si>
  <si>
    <t>CANT.820</t>
  </si>
  <si>
    <t>Sem Fechamento</t>
  </si>
  <si>
    <t>447 - CANTONEIRA PRENSADA</t>
  </si>
  <si>
    <t>CANTONEIRA V INVER - BC</t>
  </si>
  <si>
    <t>Normal</t>
  </si>
  <si>
    <t>CANT.710 X 50 X 50</t>
  </si>
  <si>
    <t>Sem Fechamento</t>
  </si>
  <si>
    <t>447 - CANTONEIRA PRENSADA</t>
  </si>
  <si>
    <t>CANTONEIRA V INVER - BC</t>
  </si>
  <si>
    <t>Normal</t>
  </si>
  <si>
    <t>CANT.2400 X 50 X 50</t>
  </si>
  <si>
    <t>Sem Fechamento</t>
  </si>
  <si>
    <t>447 - CANTONEIRA PRENSADA</t>
  </si>
  <si>
    <t>CANTONEIRA V INVER - BC</t>
  </si>
  <si>
    <t>Normal</t>
  </si>
  <si>
    <t>CANT.2000M</t>
  </si>
  <si>
    <t>Sem Fechamento</t>
  </si>
  <si>
    <t>447 - CANTONEIRA PRENSADA</t>
  </si>
  <si>
    <t>CANTONEIRA V INVER - BC</t>
  </si>
  <si>
    <t>Normal</t>
  </si>
  <si>
    <t>CANT.1260 X 50 X 50</t>
  </si>
  <si>
    <t>Sem Fechamento</t>
  </si>
  <si>
    <t>447 - CANTONEIRA PRENSADA</t>
  </si>
  <si>
    <t>CANTONEIRA V INVER - BC</t>
  </si>
  <si>
    <t>Normal</t>
  </si>
  <si>
    <t>CANT.1130 X 50 X 50</t>
  </si>
  <si>
    <t>Sem Fechamento</t>
  </si>
  <si>
    <t>447 - CANTONEIRA PRENSADA</t>
  </si>
  <si>
    <t>CANTONEIRA V INVER - BC</t>
  </si>
  <si>
    <t>Normal</t>
  </si>
  <si>
    <t>CANT.1220 X 50 X 50</t>
  </si>
  <si>
    <t>Sem Fechamento</t>
  </si>
  <si>
    <t>447 - CANTONEIRA PRENSADA</t>
  </si>
  <si>
    <t>CANTONEIRA V INVER - BC</t>
  </si>
  <si>
    <t>Normal</t>
  </si>
  <si>
    <t>CANT.1200</t>
  </si>
  <si>
    <t>Sem Fechamento</t>
  </si>
  <si>
    <t>447 - CANTONEIRA PRENSADA</t>
  </si>
  <si>
    <t>CANTONEIRA V INVER - BC</t>
  </si>
  <si>
    <t>Normal</t>
  </si>
  <si>
    <t>CANT.1190 X 50 X 50</t>
  </si>
  <si>
    <t>Sem Fechamento</t>
  </si>
  <si>
    <t>447 - CANTONEIRA PRENSADA</t>
  </si>
  <si>
    <t>CANTONEIRA V INVER - BC</t>
  </si>
  <si>
    <t>Normal</t>
  </si>
  <si>
    <t>CANT.1190</t>
  </si>
  <si>
    <t>Sem Fechamento</t>
  </si>
  <si>
    <t>447 - CANTONEIRA PRENSADA</t>
  </si>
  <si>
    <t>CANTONEIRA V INVER - BC</t>
  </si>
  <si>
    <t>Normal</t>
  </si>
  <si>
    <t>CANT.1150</t>
  </si>
  <si>
    <t>Sem Fechamento</t>
  </si>
  <si>
    <t>447 - CANTONEIRA PRENSADA</t>
  </si>
  <si>
    <t>CANTONEIRA V INVER - BC</t>
  </si>
  <si>
    <t>Normal</t>
  </si>
  <si>
    <t>CX.143 -CAIXA PADRÃO-TAMPA - 3953</t>
  </si>
  <si>
    <t>COLA CONTATO</t>
  </si>
  <si>
    <t>468 - ODKKP - 7500</t>
  </si>
  <si>
    <t>CX FUNDO B</t>
  </si>
  <si>
    <t>Normal</t>
  </si>
  <si>
    <t>CX.123 - FILBOX 150/200 QUAD - 3501</t>
  </si>
  <si>
    <t>COLA</t>
  </si>
  <si>
    <t>479 - OSRR - CMM-B FCM04</t>
  </si>
  <si>
    <t>MSS - CX NORMAL B</t>
  </si>
  <si>
    <t>Normal</t>
  </si>
  <si>
    <t>CX.128 - COLETIVA FILBOX 125/100 RED - 3506</t>
  </si>
  <si>
    <t>COLA</t>
  </si>
  <si>
    <t>479 - OSRR - CMM-B FCM04</t>
  </si>
  <si>
    <t>MSS - CX NORMAL B</t>
  </si>
  <si>
    <t>Normal</t>
  </si>
  <si>
    <t>CX.127 - COLETIVA FILBOX 200/150 QUAD - 3505</t>
  </si>
  <si>
    <t>COLA</t>
  </si>
  <si>
    <t>479 - OSRR - CMM-B FCM04</t>
  </si>
  <si>
    <t>MSS - CX NORMAL B</t>
  </si>
  <si>
    <t>Normal</t>
  </si>
  <si>
    <t>CX.126 - COLETIVA FILBOX 200/150 RED - 3504</t>
  </si>
  <si>
    <t>COLA</t>
  </si>
  <si>
    <t>479 - OSRR - CMM-B FCM04</t>
  </si>
  <si>
    <t>MSS - CX NORMAL B</t>
  </si>
  <si>
    <t>Normal</t>
  </si>
  <si>
    <t>CX.125 - FILBOX 100/125 QUAD - 3503</t>
  </si>
  <si>
    <t>COLA</t>
  </si>
  <si>
    <t>479 - OSRR - CMM-B FCM04</t>
  </si>
  <si>
    <t>MSS - CX NORMAL B</t>
  </si>
  <si>
    <t>Normal</t>
  </si>
  <si>
    <t>CX.124 - FILBOX 125/100 RED - 3502</t>
  </si>
  <si>
    <t>COLA</t>
  </si>
  <si>
    <t>479 - OSRR - CMM-B FCM04</t>
  </si>
  <si>
    <t>MSS - CX NORMAL B</t>
  </si>
  <si>
    <t>Normal</t>
  </si>
  <si>
    <t>CX.129 - COLETIVA FILBOX 125/100 QUAD - 3507</t>
  </si>
  <si>
    <t>COLA</t>
  </si>
  <si>
    <t>479 - OSRR - CMM-B FCM04</t>
  </si>
  <si>
    <t>MSS - CX NORMAL B</t>
  </si>
  <si>
    <t>Normal</t>
  </si>
  <si>
    <t>CX.122 - FILBOX 200/150 RED - 3500</t>
  </si>
  <si>
    <t>COLA</t>
  </si>
  <si>
    <t>479 - OSRR - CMM-B FCM04</t>
  </si>
  <si>
    <t>MSS - CX NORMAL B</t>
  </si>
  <si>
    <t>Normal</t>
  </si>
  <si>
    <t>CX.121 - FILBOX 400 - 1307</t>
  </si>
  <si>
    <t>COLA</t>
  </si>
  <si>
    <t>442 - ODRR - CMM-BC FCM18</t>
  </si>
  <si>
    <t>MSS - CX NORMAL B</t>
  </si>
  <si>
    <t>Normal</t>
  </si>
  <si>
    <t>CX.120 - CAPA DAS GRANDES - 980</t>
  </si>
  <si>
    <t>COLA</t>
  </si>
  <si>
    <t>479 - OSRR - CMM-B FCM04</t>
  </si>
  <si>
    <t>MSS - CX NORMAL B</t>
  </si>
  <si>
    <t>Normal</t>
  </si>
  <si>
    <t>CX.119 - GRADE FIXA - 979</t>
  </si>
  <si>
    <t>COLA</t>
  </si>
  <si>
    <t>479 - OSRR - CMM-B FCM04</t>
  </si>
  <si>
    <t>MSS - CX NORMAL B</t>
  </si>
  <si>
    <t>Normal</t>
  </si>
  <si>
    <t>CX.118 - GRADE AUTO FECHANTE - 978</t>
  </si>
  <si>
    <t>COLA</t>
  </si>
  <si>
    <t>479 - OSRR - CMM-B FCM04</t>
  </si>
  <si>
    <t>MSS - CX NORMAL B</t>
  </si>
  <si>
    <t>Normal</t>
  </si>
  <si>
    <t>CX.117 TUBO 60MM TSR 70PÇS 1,5MTS - 1281</t>
  </si>
  <si>
    <t>COLA</t>
  </si>
  <si>
    <t>442 - ODRR - CMM-BC FCM18</t>
  </si>
  <si>
    <t>MSS - CX NORMAL B</t>
  </si>
  <si>
    <t>Normal</t>
  </si>
  <si>
    <t>CX.137 - INDIVIDUAL FIOBOX MINI V100/125 - 3914</t>
  </si>
  <si>
    <t>COLA</t>
  </si>
  <si>
    <t>479 - OSRR - CMM-B FCM04</t>
  </si>
  <si>
    <t>MSS - CX NORMAL B</t>
  </si>
  <si>
    <t>Normal</t>
  </si>
  <si>
    <t>CX.14246 - 403 MAX</t>
  </si>
  <si>
    <t>COLA</t>
  </si>
  <si>
    <t>479 - OSRR - CMM-B FCM04</t>
  </si>
  <si>
    <t>MSS - CX NORMAL B</t>
  </si>
  <si>
    <t>Normal</t>
  </si>
  <si>
    <t>CX.142 - CAIXA PADRÃO - 3952</t>
  </si>
  <si>
    <t>COLA</t>
  </si>
  <si>
    <t>468 - ODKKP - 7500</t>
  </si>
  <si>
    <t>MS - CX SAIA SEM ABAS SUPERIORES B</t>
  </si>
  <si>
    <t>Normal</t>
  </si>
  <si>
    <t>CX.140 - MASTER MDT 06 - 4008</t>
  </si>
  <si>
    <t>COLA</t>
  </si>
  <si>
    <t>479 - OSRR - CMM-B FCM04</t>
  </si>
  <si>
    <t>MSS - CX NORMAL B</t>
  </si>
  <si>
    <t>Normal</t>
  </si>
  <si>
    <t>CX.14 - 124</t>
  </si>
  <si>
    <t>COLA</t>
  </si>
  <si>
    <t>479 - OSRR - CMM-B FCM04</t>
  </si>
  <si>
    <t>MSS - CX NORMAL B</t>
  </si>
  <si>
    <t>Normal</t>
  </si>
  <si>
    <t>CX.139 - MASTER MDT 05 - 4007</t>
  </si>
  <si>
    <t>COLA</t>
  </si>
  <si>
    <t>479 - OSRR - CMM-B FCM04</t>
  </si>
  <si>
    <t>MSS - CX NORMAL B</t>
  </si>
  <si>
    <t>Normal</t>
  </si>
  <si>
    <t>CX.130 - FILBOX 200/250 - 3494</t>
  </si>
  <si>
    <t>COLA</t>
  </si>
  <si>
    <t>442 - ODRR - CMM-BC FCM18</t>
  </si>
  <si>
    <t>MSS - CX NORMAL B</t>
  </si>
  <si>
    <t>Normal</t>
  </si>
  <si>
    <t>CX.135 - ACI 200 - 3166</t>
  </si>
  <si>
    <t>COLA</t>
  </si>
  <si>
    <t>481 - OSKK - 3450</t>
  </si>
  <si>
    <t>MSS - CX NORMAL B</t>
  </si>
  <si>
    <t>Normal</t>
  </si>
  <si>
    <t>CX.134 - ACI 150 - 3165</t>
  </si>
  <si>
    <t>COLA</t>
  </si>
  <si>
    <t>481 - OSKK - 3450</t>
  </si>
  <si>
    <t>MSS - CX NORMAL B</t>
  </si>
  <si>
    <t>Normal</t>
  </si>
  <si>
    <t>CX.133 - ACI 125 - 3164</t>
  </si>
  <si>
    <t>COLA</t>
  </si>
  <si>
    <t>481 - OSKK - 3450</t>
  </si>
  <si>
    <t>MSS - CX NORMAL B</t>
  </si>
  <si>
    <t>Normal</t>
  </si>
  <si>
    <t>CX.132 - RVA 150 - 3168</t>
  </si>
  <si>
    <t>COLA</t>
  </si>
  <si>
    <t>481 - OSKK - 3450</t>
  </si>
  <si>
    <t>MSS - CX NORMAL B</t>
  </si>
  <si>
    <t>Normal</t>
  </si>
  <si>
    <t>CX.131 - RVA 125 - 3167</t>
  </si>
  <si>
    <t>COLA</t>
  </si>
  <si>
    <t>481 - OSKK - 3450</t>
  </si>
  <si>
    <t>MSS - CX NORMAL B</t>
  </si>
  <si>
    <t>Normal</t>
  </si>
  <si>
    <t>CV.TUBO 125MM - 03 METROS - 3964</t>
  </si>
  <si>
    <t>Sem Fechamento</t>
  </si>
  <si>
    <t xml:space="preserve">440 - ODBR - 8050 WR Branco Duplo </t>
  </si>
  <si>
    <t>CV - CORTE VINCO E</t>
  </si>
  <si>
    <t>Corte/Vinco</t>
  </si>
  <si>
    <t>CX.02 - 748 SIMPLES</t>
  </si>
  <si>
    <t>GRAMPO</t>
  </si>
  <si>
    <t>481 - OSKK - 3450</t>
  </si>
  <si>
    <t>MSS - CX NORMAL B</t>
  </si>
  <si>
    <t>Normal</t>
  </si>
  <si>
    <t>CX.103 TUBO 126MM TSR 8 PÇS 5MTS - 1262</t>
  </si>
  <si>
    <t>GRAMPO</t>
  </si>
  <si>
    <t>442 - ODRR - CMM-BC FCM18</t>
  </si>
  <si>
    <t>MSS - CX NORMAL B</t>
  </si>
  <si>
    <t>Normal</t>
  </si>
  <si>
    <t>CX.102 - TUBO TSR 150M C/3MTRS - 1261</t>
  </si>
  <si>
    <t>COLA</t>
  </si>
  <si>
    <t>442 - ODRR - CMM-BC FCM18</t>
  </si>
  <si>
    <t>MSS - CX NORMAL B</t>
  </si>
  <si>
    <t>Normal</t>
  </si>
  <si>
    <t xml:space="preserve">CX.101 TUBO 150MM TSR 6 PÇS 5MTS - 1259 </t>
  </si>
  <si>
    <t>Grampo</t>
  </si>
  <si>
    <t>442 - ODRR - CMM-BC FCM18</t>
  </si>
  <si>
    <t>MSS - CX NORMAL LAPE EDIT. BC</t>
  </si>
  <si>
    <t>Normal</t>
  </si>
  <si>
    <t xml:space="preserve">CX.100 tubo 200mm TSR 4 PÇS 5mts - 1258 </t>
  </si>
  <si>
    <t>Grampo</t>
  </si>
  <si>
    <t>442 - ODRR - CMM-BC FCM18</t>
  </si>
  <si>
    <t>MSS - CX NORMAL LAPE EDIT. BC</t>
  </si>
  <si>
    <t>Normal</t>
  </si>
  <si>
    <t>CX.100 tubo 200mm TSR 4 PÇS 5mts - 1258</t>
  </si>
  <si>
    <t>GRAMPO</t>
  </si>
  <si>
    <t>442 - ODRR - CMM-BC FCM18</t>
  </si>
  <si>
    <t>MSS - CX NORMAL B</t>
  </si>
  <si>
    <t>Normal</t>
  </si>
  <si>
    <t>CX.104 TUBO 126MM TSR 8 PÇS 3MTS - 1263</t>
  </si>
  <si>
    <t>GRAMPO</t>
  </si>
  <si>
    <t>442 - ODRR - CMM-BC FCM18</t>
  </si>
  <si>
    <t>MSS - CX NORMAL B</t>
  </si>
  <si>
    <t>Normal</t>
  </si>
  <si>
    <t>CX.02 - 748</t>
  </si>
  <si>
    <t>GRAMPO</t>
  </si>
  <si>
    <t>442 - ODRR - CMM-BC FCM18</t>
  </si>
  <si>
    <t>MSS - CX NORMAL B</t>
  </si>
  <si>
    <t>Normal</t>
  </si>
  <si>
    <t>CV.TUBO ARKIT 13 X 13 - 5''/125 MM - 561</t>
  </si>
  <si>
    <t>Cola</t>
  </si>
  <si>
    <t>481 - OSKK - 3450</t>
  </si>
  <si>
    <t>CV - CORTE VINCO E</t>
  </si>
  <si>
    <t>Corte/Vinco</t>
  </si>
  <si>
    <t>CV.TUBO 150MM - 1,5 METROS - 3963</t>
  </si>
  <si>
    <t>Sem Fechamento</t>
  </si>
  <si>
    <t xml:space="preserve">440 - ODBR - 8050 WR Branco Duplo </t>
  </si>
  <si>
    <t>CV - CORTE VINCO E</t>
  </si>
  <si>
    <t>Corte/Vinco</t>
  </si>
  <si>
    <t>CV.TUBO 150MM - 03 METROS - 3962</t>
  </si>
  <si>
    <t>Sem Fechamento</t>
  </si>
  <si>
    <t xml:space="preserve">440 - ODBR - 8050 WR Branco Duplo </t>
  </si>
  <si>
    <t>CV - CORTE VINCO E</t>
  </si>
  <si>
    <t>Corte/Vinco</t>
  </si>
  <si>
    <t>CV.TUBO 125MM - 1,5 METROS - 3965</t>
  </si>
  <si>
    <t>Sem Fechamento</t>
  </si>
  <si>
    <t xml:space="preserve">440 - ODBR - 8050 WR Branco Duplo </t>
  </si>
  <si>
    <t>CV - CORTE VINCO E</t>
  </si>
  <si>
    <t>Corte/Vinco</t>
  </si>
  <si>
    <t>CX.116 TUBO 60MM TSR 32 PÇS 3MTS - 1280</t>
  </si>
  <si>
    <t>GRAMPO</t>
  </si>
  <si>
    <t>442 - ODRR - CMM-BC FCM18</t>
  </si>
  <si>
    <t>MSS - CX NORMAL B</t>
  </si>
  <si>
    <t>Normal</t>
  </si>
  <si>
    <t>CX.111 tubo 90mm TSR 30PÇS 1,5mts - 1274</t>
  </si>
  <si>
    <t>COLA</t>
  </si>
  <si>
    <t>442 - ODRR - CMM-BC FCM18</t>
  </si>
  <si>
    <t>MSS - CX NORMAL B</t>
  </si>
  <si>
    <t>Normal</t>
  </si>
  <si>
    <t>CX.115 tubo 60mm TSR 20 PÇS 5mts - 1279</t>
  </si>
  <si>
    <t>GRAMPO</t>
  </si>
  <si>
    <t>442 - ODRR - CMM-BC FCM18</t>
  </si>
  <si>
    <t>MSS - CX NORMAL B</t>
  </si>
  <si>
    <t>Normal</t>
  </si>
  <si>
    <t>CX.114 tubo 80mm TSR 32 PÇS 1,5mts - 1277</t>
  </si>
  <si>
    <t>COLA</t>
  </si>
  <si>
    <t>442 - ODRR - CMM-BC FCM18</t>
  </si>
  <si>
    <t>MSS - CX NORMAL B</t>
  </si>
  <si>
    <t>Normal</t>
  </si>
  <si>
    <t>CX.113 - TUBO 80 MM TSR 18 PÇS 3 MTS - 1276</t>
  </si>
  <si>
    <t>GRAMPO</t>
  </si>
  <si>
    <t>442 - ODRR - CMM-BC FCM18</t>
  </si>
  <si>
    <t>MSS - CX NORMAL B</t>
  </si>
  <si>
    <t>Normal</t>
  </si>
  <si>
    <t>CX.112 tubo 80mm TSR 18 PÇS - 1275</t>
  </si>
  <si>
    <t>GRAMPO</t>
  </si>
  <si>
    <t>442 - ODRR - CMM-BC FCM18</t>
  </si>
  <si>
    <t>MSS - CX NORMAL B</t>
  </si>
  <si>
    <t>Normal</t>
  </si>
  <si>
    <t>CX.105 TUBO 126MM TSR 24 PÇS 1,5MTS - 1265</t>
  </si>
  <si>
    <t>GRAMPO</t>
  </si>
  <si>
    <t>442 - ODRR - CMM-BC FCM18</t>
  </si>
  <si>
    <t>MSS - CX NORMAL B</t>
  </si>
  <si>
    <t>Normal</t>
  </si>
  <si>
    <t>CX.110 tubo 90mm TSR 15 PÇS 3mts - 1273</t>
  </si>
  <si>
    <t>GRAMPO</t>
  </si>
  <si>
    <t>442 - ODRR - CMM-BC FCM18</t>
  </si>
  <si>
    <t>MSS - CX NORMAL B</t>
  </si>
  <si>
    <t>Normal</t>
  </si>
  <si>
    <t>CX.109 tubo 90mm TSR 15 PÇS 5mts - 1272</t>
  </si>
  <si>
    <t>GRAMPO</t>
  </si>
  <si>
    <t>442 - ODRR - CMM-BC FCM18</t>
  </si>
  <si>
    <t>MSS - CX NORMAL B</t>
  </si>
  <si>
    <t>Normal</t>
  </si>
  <si>
    <t>CX.108 TUBO 100MM TSR 30 PÇS 1,5MTS - 1269</t>
  </si>
  <si>
    <t>COLA</t>
  </si>
  <si>
    <t>442 - ODRR - CMM-BC FCM18</t>
  </si>
  <si>
    <t>MSS - CX NORMAL B</t>
  </si>
  <si>
    <t>Normal</t>
  </si>
  <si>
    <t>CX.107 TUBO 100MM TSR 15 PÇS 3MTS - 1267</t>
  </si>
  <si>
    <t>GRAMPO</t>
  </si>
  <si>
    <t>442 - ODRR - CMM-BC FCM18</t>
  </si>
  <si>
    <t>MSS - CX NORMAL B</t>
  </si>
  <si>
    <t>Normal</t>
  </si>
  <si>
    <t>CX.106 TUBO 100MM TSR 15 PÇS 5MTS - 1266</t>
  </si>
  <si>
    <t>GRAMPO</t>
  </si>
  <si>
    <t>442 - ODRR - CMM-BC FCM18</t>
  </si>
  <si>
    <t>MSS - CX NORMAL B</t>
  </si>
  <si>
    <t>Normal</t>
  </si>
  <si>
    <t>Valor Lucro Real</t>
  </si>
  <si>
    <t>Valor Simples Nacional</t>
  </si>
  <si>
    <t>ICMS 12%</t>
  </si>
  <si>
    <t>CUSTO AQUISIÇÃO MP - FORNECEDOR NORMAL SC</t>
  </si>
  <si>
    <t>ICMS 7%</t>
  </si>
  <si>
    <t>CUSTO AQUISIÇÃO MP - FORNECEDOR INDSUTRIA SN</t>
  </si>
  <si>
    <t>GANHO</t>
  </si>
  <si>
    <t>OBS:</t>
  </si>
  <si>
    <t>CUSTO AQUISIÇÃO USO E CONSUMO - FORNECEDOR NORMAL SC</t>
  </si>
  <si>
    <t>CUSTO AQUISIÇÃO USO E CONSUMO - FORNECEDOR INDSUTRIA SN</t>
  </si>
  <si>
    <t>Relatório de Compatibilidade para cotação caixa Sictell.xls</t>
  </si>
  <si>
    <t>Executar em 08/06/2022 15:44</t>
  </si>
  <si>
    <t>Os seguintes recursos desta pasta de trabalho não têm suporte em versões anteriores do Excel. Eles poderão ser perdidos ou prejudicados se você abrir esta pasta de trabalho em uma versão anterior do Excel ou salvá-la em um formato de arquivo anterior.</t>
  </si>
  <si>
    <t>Perda insignificante de fidelidade</t>
  </si>
  <si>
    <t>Núm. de ocorrências</t>
  </si>
  <si>
    <t>Versão</t>
  </si>
  <si>
    <t>Algumas células ou alguns estilos desta pasta de trabalho contêm formatação para a qual não há suporte no formato de arquivo selecionado. Esses formatos serão convertidos no formato mais próximo disponível.</t>
  </si>
  <si>
    <t>Excel 97-2003</t>
  </si>
  <si>
    <t>Código</t>
  </si>
  <si>
    <t>Referência</t>
  </si>
  <si>
    <t>Tipo Produto</t>
  </si>
  <si>
    <t>Cód. For.</t>
  </si>
  <si>
    <t>Fornecedor</t>
  </si>
  <si>
    <t>Grupo</t>
  </si>
  <si>
    <t>Saldo</t>
  </si>
  <si>
    <t>Disp.</t>
  </si>
  <si>
    <t>Est. Min.</t>
  </si>
  <si>
    <t>Est. Max.</t>
  </si>
  <si>
    <t>Ult. 3 Meses</t>
  </si>
  <si>
    <t>Ult. 6 Meses</t>
  </si>
  <si>
    <t>Ult. 12 Meses</t>
  </si>
  <si>
    <t>Ult. Mês</t>
  </si>
  <si>
    <t>Média 3 Meses</t>
  </si>
  <si>
    <t>Média 6 Meses</t>
  </si>
  <si>
    <t>Média12 Meses</t>
  </si>
  <si>
    <t>CX 173 - CAIXA INDIVIDUAL COM BUP - VRG 2200</t>
  </si>
  <si>
    <t>Agregado</t>
  </si>
  <si>
    <t>CANTOFLEX CANTONEIRAS LTDA</t>
  </si>
  <si>
    <t>Embalagem</t>
  </si>
  <si>
    <t>CX 179 - CAIXA INDIVIDUAL COM BUP - FH 250</t>
  </si>
  <si>
    <t>CX 178 - CAIXA INDIVIDUAL COM BUP - FH 315</t>
  </si>
  <si>
    <t>CX 177 - CAIXA INDIVIDUAL COM BUP - FH 355</t>
  </si>
  <si>
    <t>CX 176 - CAIXA INDIVIDUAL COM BUP - FH 400</t>
  </si>
  <si>
    <t>CX 175 - CAIXA INDIVIDUAL COM BUP - GFR 230</t>
  </si>
  <si>
    <t>CX 174 - CAIXA INDIVIDUAL COM BUP - GFR 280</t>
  </si>
  <si>
    <t>CX 180 - CAIXA INDIVIDUAL COM BUP - CRS 150/200</t>
  </si>
  <si>
    <t>CX 58 - CAIXA IND. CRS 100/125</t>
  </si>
  <si>
    <t>CAIXA FH 100/125</t>
  </si>
  <si>
    <t>CAIXA FH 150</t>
  </si>
  <si>
    <t>CAIXA FH 200</t>
  </si>
  <si>
    <t>*CAIXA FH 355</t>
  </si>
  <si>
    <t>*CAIXA FH 400</t>
  </si>
  <si>
    <t>CAIXA FH 315</t>
  </si>
  <si>
    <t>CX 181 - CAIXA INDIVIDUAL - FISIO</t>
  </si>
  <si>
    <t>CX CV - SENSOR CO2</t>
  </si>
  <si>
    <t>CX 10 - ACESSORIO CAIXA IND. MEGA 5" KIT</t>
  </si>
  <si>
    <t>CX 12 - CAIXA INDIVIDUAL MEGA 6" KIT</t>
  </si>
  <si>
    <t>*CX.FILBOX 600 C/PEGADOR OC: AMOSTRA</t>
  </si>
  <si>
    <t>Material Consumo</t>
  </si>
  <si>
    <t>Uso / Consumo</t>
  </si>
  <si>
    <t>CX 13 - ACESSORIO CAIXA IND. MEGA 6" KIT</t>
  </si>
  <si>
    <t>CX 14 - CAIXA COLETIVA MEGA 6" KIT</t>
  </si>
  <si>
    <t>CX 60 - CAIXA COL MAXX 100/125/150/200 - 02 PÇS</t>
  </si>
  <si>
    <t>* CX 65 - CAIXA COL FILBOX PLAS RED 100/125 QUAD 150/200 - 04 PÇS</t>
  </si>
  <si>
    <t>CX 100 - TUBO 200 MM TSR 4 PÇS 5 MTS</t>
  </si>
  <si>
    <t>CX 101 - TUBO 150 MM TSR 6 PÇS 5 MTS</t>
  </si>
  <si>
    <t>CX 102 - TUBO 150 MM TSR 6 PÇS 3 MTS</t>
  </si>
  <si>
    <t>CX 103 - TUBO 126 MM TSR 8 PÇS 5 MTS - (280X550X1825)</t>
  </si>
  <si>
    <t>CX 104 - TUBO 126 MM TSR 8 PÇS 3 MTS</t>
  </si>
  <si>
    <t>CX 105 - TUBO 126 MM TSR 24 PÇS 1,5 MTS</t>
  </si>
  <si>
    <t>CX 106 - TUBO 100 MM TSR 15 PÇS 5 MTS</t>
  </si>
  <si>
    <t>CX 107 - TUBO 100 MM TSR 15 PÇS 3 MTS</t>
  </si>
  <si>
    <t>CX 108 - TUBO 100 MM TSR 18 PÇS 1,5 MTS</t>
  </si>
  <si>
    <t>CX 109 - TUBO 90 MM TSR 15 PÇS 5 MTS</t>
  </si>
  <si>
    <t>CX 110 - TUBO 90 MM TSR 15 PÇS 3 MTS</t>
  </si>
  <si>
    <t>CX 111 - TUBO 90 MM TSR 30 PÇS 1,5 MTS</t>
  </si>
  <si>
    <t>CX 112 - TUBO 80 MM TSR 15 PÇS 5 MTS</t>
  </si>
  <si>
    <t>CX 113 - TUBO 80 MM TSR 18 PÇS 3 MTS</t>
  </si>
  <si>
    <t>CX 114 - TUBO 80 MM TSR 32 PÇS 1,5 MTS</t>
  </si>
  <si>
    <t>CX 66 - ARO FILTRO CIRCULAR 190 MM</t>
  </si>
  <si>
    <t>CX 115 - TUBO 60 MM TSR 20 PÇS 5 MTS</t>
  </si>
  <si>
    <t>CX 116 - TUBO 60 MM TSR 32 PÇS 3 MTS</t>
  </si>
  <si>
    <t>CX 117 - TUBO 60 MM TSR 70 PÇS 1,5 MTS</t>
  </si>
  <si>
    <t>CX 121 - FILBOX 400</t>
  </si>
  <si>
    <t>* CX 69 - CX COLETIVA GRADE S2525 - 10 PÇS</t>
  </si>
  <si>
    <t>CX 73 - CAIXA CONNECTFLUX 100 - 10 PÇS</t>
  </si>
  <si>
    <t>CAIXA PAPELÃO O. SIMPLES 480 X 200 X 700 MM - SUBSTITUIÇÃO COD. 403 - MAXX - S/ IMPRESSÃO</t>
  </si>
  <si>
    <t>CAIXA PAPELÃO O. SIMPLES 500 X 500 X 500 MM - SUBSTITUIÇÃO CÓD. 403 - MAXX - S/ IMPRESSÃO</t>
  </si>
  <si>
    <t>CAIXA PAPELÃO O. DUPLA 600 X 520 X 720 MM - SUBSTITUIÇÃO CÓD. 1492 - RVA E REG. - S/ IMPRESSÃO</t>
  </si>
  <si>
    <t>CAIXA PAPELÃO O. SIMPLES 710 X 510 X 510 MM - SUBSTITUIÇÃO CÓD. 3500 - FILBOX - S/ IMPRESSÃO</t>
  </si>
  <si>
    <t>CALCO DISPLAY</t>
  </si>
  <si>
    <t>BUP DISPLAY</t>
  </si>
  <si>
    <t>TAB ACI 355</t>
  </si>
  <si>
    <t>BUP ACI 355</t>
  </si>
  <si>
    <t>BUP CALÇO 173 - VRG 2200</t>
  </si>
  <si>
    <t>CX 75 - CAIXA COLETIVA RVA 100 - 20 PÇS -355X340X410</t>
  </si>
  <si>
    <t>CAIXA OSKK CX 02 - OPÇÃO - 600 X 453 X 426 MM</t>
  </si>
  <si>
    <t>CX 195 - SONORA 4 APARELHO COLETIVA 12 PÇS - P/ DIVISÓRIAS - SEM IMPRESSÃO</t>
  </si>
  <si>
    <t>* CX 78 - DIVISÓRIA PARA CAIXA MEGA 4 COLETIVA 12 PÇS NUM. 76</t>
  </si>
  <si>
    <t>TABULEIRO P/ CX 89 - FUNIL 200 MAXX</t>
  </si>
  <si>
    <t>CX 79 -CAIXA COLETIVA TUBO FLEX - 10 METROS</t>
  </si>
  <si>
    <t>CX 182 - CAIXA INDIVIDUAL COM 3 BUPS - AIRBOX</t>
  </si>
  <si>
    <t>* CX 80 - CAIXA CONNECTFLUX 125 - 12 PÇS</t>
  </si>
  <si>
    <t>CX 24 - CAIXA INDIVIDUAL ACI 150/200/250 - SEM IMPRESSÃO</t>
  </si>
  <si>
    <t>CX 183 - CAIXA INDIVIDUAL KIT FILTROS - AIRBOX</t>
  </si>
  <si>
    <t>CX 83 - FILBOX 200/250</t>
  </si>
  <si>
    <t>CX 84 - FILBOX 315</t>
  </si>
  <si>
    <t>CX 184 - FILBOX COMPACTA 315</t>
  </si>
  <si>
    <t>CX 185 - CAIXA GRADE EUA 4" - 100 PÇS</t>
  </si>
  <si>
    <t>CX 186 - CAIXA GRADE EUA 4" - 50 PÇS</t>
  </si>
  <si>
    <t>CX 187 - CAIXA GRADE EUA 6" - 100 PÇS</t>
  </si>
  <si>
    <t>CX 188 - CAIXA GRADE EUA 6" - 50 PÇS</t>
  </si>
  <si>
    <t>CANTONEIRA PAPELÃO 50 X 50 X 1515</t>
  </si>
  <si>
    <t>CANTONEIRA PAPELÃO 50 X 50 X 1105</t>
  </si>
  <si>
    <t>CANTONEIRA PAPELÃO 50 X 50 X 780</t>
  </si>
  <si>
    <t>CX 87 TABULEIRO CRS</t>
  </si>
  <si>
    <t>CX 88 INLINE INDIVIDUAL</t>
  </si>
  <si>
    <t>*CX 89 MAXX ( SEM FUNDO ) 440X440X290 (CONJ.MAXX01)</t>
  </si>
  <si>
    <t>*CX 90 MAXX ( 230X157X110 )</t>
  </si>
  <si>
    <t>CX 91 MAXX ( 125X085X107 )</t>
  </si>
  <si>
    <t>CX 189 - CAIXA INDIVIDUAL TRAPBOX 100</t>
  </si>
  <si>
    <t>CX 92 INLINE COLETIVA</t>
  </si>
  <si>
    <t>*CX 95 - CAIXA COLETIVA SONORA 5" NACIONAL</t>
  </si>
  <si>
    <t>*CX 96 - CAIXA INDIVIDUAL SONORA 5"</t>
  </si>
  <si>
    <t>CX 190 - FILBOX 355 COMPACTA</t>
  </si>
  <si>
    <t>CX - CONJUNTO (4 TAB. + 2 DIV.) - SONORA 5"</t>
  </si>
  <si>
    <t>CX 93 - CAIXA INDIVIDUAL ACI 100 -133 ( MINI )</t>
  </si>
  <si>
    <t>Média</t>
  </si>
  <si>
    <t>Média de consumo</t>
  </si>
  <si>
    <t>Valor consumo LR</t>
  </si>
  <si>
    <t>Valor consumo SN</t>
  </si>
  <si>
    <t>Diferença</t>
  </si>
  <si>
    <t>Relatório de Itens por Cliente</t>
  </si>
  <si>
    <t>aliquota fornecedor sn</t>
  </si>
  <si>
    <t>credito presumido</t>
  </si>
  <si>
    <t>diferença desonerada</t>
  </si>
  <si>
    <t>fundo social</t>
  </si>
  <si>
    <t>Referência:</t>
  </si>
  <si>
    <t>194 COLETIVA MEGA 06 APARELHO 04 - 23629</t>
  </si>
  <si>
    <t>Cores:</t>
  </si>
  <si>
    <t>AZUL 06_x000D_</t>
  </si>
  <si>
    <t>199 MAX 315</t>
  </si>
  <si>
    <t>198 - MAX 250 - 29812</t>
  </si>
  <si>
    <t>197 - 28632</t>
  </si>
  <si>
    <t>196 - 28631</t>
  </si>
  <si>
    <t>195 SONORA COL. - 15896</t>
  </si>
  <si>
    <t>SEM IMPRESSÃO_x000D_</t>
  </si>
  <si>
    <t>21 IND. MAXX 125/150/200 - 403</t>
  </si>
  <si>
    <t>192 - ACI 400 - 22475</t>
  </si>
  <si>
    <t>191-1307</t>
  </si>
  <si>
    <t>190 - 1908</t>
  </si>
  <si>
    <t>189 - 20319</t>
  </si>
  <si>
    <t>184 - FILBOX COMPACTA 315 - 19209</t>
  </si>
  <si>
    <t>36 - COLETIVA INLINE 190/270/340 - 428</t>
  </si>
  <si>
    <t>46 - 588</t>
  </si>
  <si>
    <t>43 - 585</t>
  </si>
  <si>
    <t>42 - MEGA 04 COLETIVA 04PÇS - 584</t>
  </si>
  <si>
    <t>4 POL 50PÇS</t>
  </si>
  <si>
    <t>4 POL 100PÇS</t>
  </si>
  <si>
    <t>23 - 508</t>
  </si>
  <si>
    <t>35 INLINE 190/270/340 - 285</t>
  </si>
  <si>
    <t>35 INLINE 190 IND. - 15894</t>
  </si>
  <si>
    <t>34 - COL. INLINE - 427</t>
  </si>
  <si>
    <t>25 INDIVIDUAL ACI 315 - 809</t>
  </si>
  <si>
    <t>24 IND. ACI 150/200/250 - 17892</t>
  </si>
  <si>
    <t>49 COLETIVA MEGA 06 APARELHO 04 - 592</t>
  </si>
  <si>
    <t>164 - COL. MDT 04 C/12 - 4569</t>
  </si>
  <si>
    <t>163 - 4846</t>
  </si>
  <si>
    <t>162 - 4847</t>
  </si>
  <si>
    <t>159 - 4521</t>
  </si>
  <si>
    <t>165 - MAXX MINI - 4522</t>
  </si>
  <si>
    <t>175 - GFR 230 - 10557</t>
  </si>
  <si>
    <t>174 - GFR 280 - 10558</t>
  </si>
  <si>
    <t>173 - VRG 2200 - 10493</t>
  </si>
  <si>
    <t>SONORA 50 HANSING</t>
  </si>
  <si>
    <t>TUBO 100MM - 2869</t>
  </si>
  <si>
    <t>82 ENGRADADO - 1820</t>
  </si>
  <si>
    <t>PRETO 01_x000D_, VERMELHO 02_x000D_</t>
  </si>
  <si>
    <t>SONORA 50 MOTOR</t>
  </si>
  <si>
    <t>TUBO 150MM - 2870</t>
  </si>
  <si>
    <t>RETROFIT</t>
  </si>
  <si>
    <t>FILBOX 600 C/PEGADOR</t>
  </si>
  <si>
    <t>FH 400</t>
  </si>
  <si>
    <t>FH 355 - 1095</t>
  </si>
  <si>
    <t>FH 315</t>
  </si>
  <si>
    <t>FH 250 ESPECIAL</t>
  </si>
  <si>
    <t>37 GRADE 160X160 - 408</t>
  </si>
  <si>
    <t>89 - FUNIL 200 MAXX - 16</t>
  </si>
  <si>
    <t>82 - 1821</t>
  </si>
  <si>
    <t>39 - 410</t>
  </si>
  <si>
    <t>10 - 120</t>
  </si>
  <si>
    <t>MAX 250</t>
  </si>
  <si>
    <t>13 - 123</t>
  </si>
  <si>
    <t>4927 TUBO 100</t>
  </si>
  <si>
    <t>6 POL 100PÇS</t>
  </si>
  <si>
    <t>83 - FILBOX 200/250 - 1906</t>
  </si>
  <si>
    <t>82 SONORA 4 COL. - 1819</t>
  </si>
  <si>
    <t>79 - 1659</t>
  </si>
  <si>
    <t>6 POL 50PÇS</t>
  </si>
  <si>
    <t>897 - 54</t>
  </si>
  <si>
    <t>50 - 756</t>
  </si>
  <si>
    <t>4930 - TUBO 200</t>
  </si>
  <si>
    <t>4929 - TUBO 150</t>
  </si>
  <si>
    <t>4928 TUBO 125</t>
  </si>
  <si>
    <t>FH 250</t>
  </si>
  <si>
    <t>2042 - 92</t>
  </si>
  <si>
    <t>FH 200</t>
  </si>
  <si>
    <t>FH 150</t>
  </si>
  <si>
    <t>FH 100/125</t>
  </si>
  <si>
    <t>5573 - DISPLAY</t>
  </si>
  <si>
    <t>93 - 2189</t>
  </si>
  <si>
    <t>86 - ACI 400 - 1947</t>
  </si>
  <si>
    <t>91 MAXX - 2015</t>
  </si>
  <si>
    <t>90 MAXX - 2014</t>
  </si>
  <si>
    <t>89 - 237</t>
  </si>
  <si>
    <t>89 MAXX 01 - FUNDO - 2013</t>
  </si>
  <si>
    <t>12 - 122 - F0094</t>
  </si>
  <si>
    <t>193 - F0284</t>
  </si>
  <si>
    <t>158 - 4519 - F0604</t>
  </si>
  <si>
    <t>144 - F0177</t>
  </si>
  <si>
    <t>141 - MDT 06 - 4009 - F0167</t>
  </si>
  <si>
    <t>138 - MDT 05 - 4006 - F0166</t>
  </si>
  <si>
    <t>3962 - F0240</t>
  </si>
  <si>
    <t>950 X 50 X 50</t>
  </si>
  <si>
    <t>44 - INDIVIDUAL MEGA 5 - 586 - F0193</t>
  </si>
  <si>
    <t>SENSOR - 11583 - F0260</t>
  </si>
  <si>
    <t>MDT 04 SUPER - F0005</t>
  </si>
  <si>
    <t>81 - F0284</t>
  </si>
  <si>
    <t>66 - ARO FILTRO CIRCULAR - 1278 - F0194</t>
  </si>
  <si>
    <t>47 - 590 - F0565</t>
  </si>
  <si>
    <t>3963 - F0241</t>
  </si>
  <si>
    <t>40 - 582 - R1018</t>
  </si>
  <si>
    <t>3967 - F0169</t>
  </si>
  <si>
    <t>3966 - F0168</t>
  </si>
  <si>
    <t>3965 - F0243</t>
  </si>
  <si>
    <t>3964 - F0242</t>
  </si>
  <si>
    <t>TUBO 100MM - 03 METROS - 3966 - F0168</t>
  </si>
  <si>
    <t>1040 X 50 X 50</t>
  </si>
  <si>
    <t>1030 X 50 X 50</t>
  </si>
  <si>
    <t>1120 X 50 X 50</t>
  </si>
  <si>
    <t>1948 - 87</t>
  </si>
  <si>
    <t>198 - SUPERIOR MAX 250 - 29851</t>
  </si>
  <si>
    <t>1240 X 50 X 50</t>
  </si>
  <si>
    <t>710 X 50 X 50</t>
  </si>
  <si>
    <t>2400 X 50 X 50</t>
  </si>
  <si>
    <t>2000M</t>
  </si>
  <si>
    <t>1260 X 50 X 50</t>
  </si>
  <si>
    <t>1130 X 50 X 50</t>
  </si>
  <si>
    <t>1220 X 50 X 50</t>
  </si>
  <si>
    <t>1190 X 50 X 50</t>
  </si>
  <si>
    <t>143 -CAIXA PADRÃO-TAMPA - 3953</t>
  </si>
  <si>
    <t>123 - 3501</t>
  </si>
  <si>
    <t>128 - 3506</t>
  </si>
  <si>
    <t>127 - 3505</t>
  </si>
  <si>
    <t>126 - 3504</t>
  </si>
  <si>
    <t>125 - 3503</t>
  </si>
  <si>
    <t>129 - 3507</t>
  </si>
  <si>
    <t>120 - 980</t>
  </si>
  <si>
    <t>119 - 979</t>
  </si>
  <si>
    <t>118 - 978</t>
  </si>
  <si>
    <t>14246 - 403 MAX</t>
  </si>
  <si>
    <t>142 - CAIXA PADRÃO - 3952</t>
  </si>
  <si>
    <t>140 - MASTER MDT 06 - 4008</t>
  </si>
  <si>
    <t>14 - 124</t>
  </si>
  <si>
    <t>139 - MASTER MDT 05 - 4007</t>
  </si>
  <si>
    <t>130 - 3494</t>
  </si>
  <si>
    <t>132 - RVA 150 - 3168</t>
  </si>
  <si>
    <t>131 - RVA 125 - 3167</t>
  </si>
  <si>
    <t>TUBO 125MM - 03 METROS - 3964 - F0170</t>
  </si>
  <si>
    <t>02 - 748</t>
  </si>
  <si>
    <t>561 - F0011</t>
  </si>
  <si>
    <t>TUBO 150MM - 1,5 METROS - 3963 - F0173</t>
  </si>
  <si>
    <t>TUBO 150MM - 03 METROS - 3962 - F0172</t>
  </si>
  <si>
    <t>TUBO 125MM - 1,5 METROS - 3965 - F0171</t>
  </si>
  <si>
    <t>106</t>
  </si>
  <si>
    <t>no valor unitário não considerei o IPI caso o fornecedor seja indústira.</t>
  </si>
  <si>
    <t>CUSTO  SN SEM PRESUMIDO 3,95%</t>
  </si>
  <si>
    <t>CUSTO SN PRESUMIDO 7%</t>
  </si>
  <si>
    <t>FUNDO SOCIAL - UTILIZAÇÃO PRESUMIDO</t>
  </si>
  <si>
    <t>CUSTO  REAL  SN PRESUMIDO</t>
  </si>
  <si>
    <t>GANHO PRESUMIDO</t>
  </si>
  <si>
    <t>PARA UTILIZAÇÃO DO CREDITO DE 7%, A EMPRESA PAGA 2,5 %  PARA FUNDO SOCIAL SOBRE O VALOR EXONERADO. OU  SEJA A DIFERENÇA ENTRE O CRÉDITO 3,95% ALIQUOTA EFETIVA DO FORNECEDOR - 7% PRESUMIDO</t>
  </si>
  <si>
    <t>CUSTO AQUISIÇÃO MP - FORNECEDOR INDSUTRIA SN COM FUNDO SOCIAL</t>
  </si>
  <si>
    <t>CUSTO AQUISIÇÃO USO E CONSUMO - FORNECEDOR INDUSTRIA SN</t>
  </si>
  <si>
    <t>CX COL VENTIDELTA - MEGA 10 - 10 PÇS</t>
  </si>
  <si>
    <t>CX COL VENTIDELTA - MEGA 18 - 06 PÇS</t>
  </si>
  <si>
    <t>CX 196 - CAIXA INDIVIDUAL SPLITVENT ABS</t>
  </si>
  <si>
    <t>CX 197 - CAIXA COLETIVA SPLITVENT ABS 12 PEÇAS</t>
  </si>
  <si>
    <t>*CX ENVOLTÓRIO PARA TUBO DE 100MM - AP 10 MTS</t>
  </si>
  <si>
    <t>*CX ENVOLTÓRIO PARA TUBO DE 150MM - AP 10 MTS</t>
  </si>
  <si>
    <t>CX 198 - CAIXA INDIVIDUAL COM BUP - MAXX 250</t>
  </si>
  <si>
    <t>CX 199 - CAIXA INDIVIDUAL COM BUP - MAXX 315</t>
  </si>
  <si>
    <t>CX 199 - TABULEIRO INFERIOR - MAXX 315</t>
  </si>
  <si>
    <t>CX 199 - CALÇO SUPERIOR - MAXX 315</t>
  </si>
  <si>
    <t>CX 199 - TABULEIRO REFORÇO LATERAL - MAXX 315</t>
  </si>
  <si>
    <t>CX 198 - TABULEIRO REFORÇO LATERAL - MAXX 250</t>
  </si>
  <si>
    <t>CX 198 - TABULEIRO INFERIOR - MAXX 250</t>
  </si>
  <si>
    <t>CX 198 - CALÇO SUPERIOR - MAXX 250</t>
  </si>
  <si>
    <t>CX.TUBO 150MM - CANUDO</t>
  </si>
  <si>
    <t>CX 200 - CAIXA INDIVIDUAL MDT 4" SUPER</t>
  </si>
  <si>
    <t>CX 134 - CAIXA ACI 150 N</t>
  </si>
  <si>
    <t>CX 131 - CAIXA RVA 125 - 505X340X420</t>
  </si>
  <si>
    <t>CX 132 - CAIXA RVA 150 - 575X400X405</t>
  </si>
  <si>
    <t>CX 130 - FILBOX COMPACTA 200/250</t>
  </si>
  <si>
    <t>CX 122 - CAIXA FILBOX RED 150/200</t>
  </si>
  <si>
    <t>CX 123 - CAIXA FILBOX QUAD150/200</t>
  </si>
  <si>
    <t>CX 124 - CAIXA FILBOX RED 100/125</t>
  </si>
  <si>
    <t>CX 125 - CAIXA FILBOX QUAD 100/125</t>
  </si>
  <si>
    <t>CX 126 - CAIXA COLETIVA FILBOX RED 200/150</t>
  </si>
  <si>
    <t>CX 127 - CAIXA COLETIVA FILBOX QUAD 200/150</t>
  </si>
  <si>
    <t>CX 128 - CAIXA COLETIVA FILBOX RED 100/125</t>
  </si>
  <si>
    <t>CX 129 - CAIXA COLETIVA FILBOX QUAD 100/125</t>
  </si>
  <si>
    <t>CX1</t>
  </si>
  <si>
    <t>CX 201 - CAIXA INDIVIDUAL - FILBOX METALICO 200</t>
  </si>
  <si>
    <t>CX 202 - CAIXA INDIVIDUAL - FILBOX METALICO 250</t>
  </si>
  <si>
    <t>CX 203 - CAIXA INDIVIDUAL - SR 400</t>
  </si>
  <si>
    <t>CX 204 - CAIXA INDIVIDUAL - SR 355</t>
  </si>
  <si>
    <t>CX 205 - CAIXA INDIVIDUAL - SR 315</t>
  </si>
  <si>
    <t>CX 206 - CAIXA INDIVIDUAL - SR 250</t>
  </si>
  <si>
    <t>CX 207 - CAIXA INDIVIDUAL - SR 200</t>
  </si>
  <si>
    <t>CX 208 - CAIXA COLETIVA (30UNID.) C/ TABULEIRO - GRADE 342</t>
  </si>
  <si>
    <t>CX 209 - CAIXA COLETIVA (30UNID.) C/ TABULEIRO - GRADE 354</t>
  </si>
  <si>
    <t>CX 210 - CAIXA COLETIVA (30UNID.) C/ TABULEIRO - GRADE 352</t>
  </si>
  <si>
    <t>CX 211 - CAIXA COLETIVA (30UNID.) C/ TABULEIRO - GRADE 341</t>
  </si>
  <si>
    <t>CX 212 - CAIXA COLETIVA (30UNID.) C/ TABULEIRO - GRADE 351</t>
  </si>
  <si>
    <t>CX 213 - CAIXA COLETIVA (30UNID.) C/ TABULEIRO - GRADE 10587</t>
  </si>
  <si>
    <t>CX 214 - CAIXA COLETIVA (30UNID.) C/ TABULEIRO - GRADE 349</t>
  </si>
  <si>
    <t>CX 215 - CAIXA COLETIVA (30UNID.) C/ TABULEIRO - GRADE 345</t>
  </si>
  <si>
    <t>CX 216 - CAIXA GRADE 13406</t>
  </si>
  <si>
    <t>CX 217- CAIXA GRADE 342</t>
  </si>
  <si>
    <t>CX 218 - CAIXA GRADE 15</t>
  </si>
  <si>
    <t>CX 219 - CAIXA GRADE 05</t>
  </si>
  <si>
    <t>CX220 - CAIXA GRADE 08</t>
  </si>
  <si>
    <t>CX 221- CAIXA GRADE 25</t>
  </si>
  <si>
    <t>CX 222 - CAIXA GRADE 10063</t>
  </si>
  <si>
    <t>CX 223 - CAIXA GRADE 27</t>
  </si>
  <si>
    <t>CX 224 - CAIXA GRADE 392</t>
  </si>
  <si>
    <t>CX 225 - CAIXA INDIVIDUAL COM BUP - FH 315 EC</t>
  </si>
  <si>
    <t>CX 137 - CAIXA INDIVIDUAL FILBOX MINI 100/125</t>
  </si>
  <si>
    <t>CX 227 - CAIXA INDIVIDUAL COM BUP - FH 200 EC</t>
  </si>
  <si>
    <t>CX 228 - CAIXA INDIVIDUAL COM BUP - FH 250 EC</t>
  </si>
  <si>
    <t>TABULEIRO P/ CAIXA IND. ACI 355 (MODELO NOVO )</t>
  </si>
  <si>
    <t>CX 142 - CAIXA PADRÃO - 330 X 330 X 180</t>
  </si>
  <si>
    <t>TAMPA CX Nº142 - 340 X 340 X 50 -</t>
  </si>
  <si>
    <t>EMBALAGEM VAREJO TUBO 150MM - 03 METROS (ONDA SIMPLES/IMPRESSAO DOIS LADOS)</t>
  </si>
  <si>
    <t>EMBALAGEM VAREJO TUBO 150MM - 1,5 METROS (ONDA SIMPLES/IMPRESSAO DOIS LADOS)</t>
  </si>
  <si>
    <t>EMBALAGEM VAREJO TUBO 125MM - 03 METROS (ONDA SIMPLES/IMPRESSAO DOIS LADOS)</t>
  </si>
  <si>
    <t>EMBALAGEM VAREJO TUBO 125MM - 1,5 METROS (ONDA SIMPLES/IMPRESSAO DOIS LADOS)</t>
  </si>
  <si>
    <t>EMBALAGEM VAREJO TUBO 100MM - 03 METROS (ONDA SIMPLES/IMPRESSAO DOIS LADOS)</t>
  </si>
  <si>
    <t>EMBALAGEM VAREJO TUBO 100MM - 1,5 METROS (ONDA SIMPLES/IMPRESSAO DOIS LADOS)</t>
  </si>
  <si>
    <t>CX 138 - CAIXA INDIV MDT 5"</t>
  </si>
  <si>
    <t>CX 139 - CAIXA COLETIVA MDT 5" 270X145X220</t>
  </si>
  <si>
    <t>CX 140 - CAIXA COLETIVA MDT 6" 315X170X215</t>
  </si>
  <si>
    <t>CX 141 - CAIXA INDIVIDUAL MDT 6"</t>
  </si>
  <si>
    <t>CX 37 - TABULEIRO 160X160 - MAT. BRANCO</t>
  </si>
  <si>
    <t>*CX 39 - TABULEIRO 250X250 - MAT. BRANCO</t>
  </si>
  <si>
    <t>CX 144 - CAIXA INDIVIDUAL MDT 4"</t>
  </si>
  <si>
    <t>CX 147 - CAIXA COLETIVA SONORA 50"/MOTOR</t>
  </si>
  <si>
    <t>CX 148 - CAIXA COLETIVA SONORA 50/HOUSING</t>
  </si>
  <si>
    <t>CX 145 - CAIXA INDIVIDUAL SPLITVENT</t>
  </si>
  <si>
    <t>CX 149 - TABULEIRO PARA CAIXA COLETIVA SONORA 50"/MOTOR</t>
  </si>
  <si>
    <t>CX 151 - TABULEIRO PARA CAIXA COLETIVA SONORA 50/HOUSING</t>
  </si>
  <si>
    <t>CX 150 - CAIXA PARA RETROFIT SONORA 50</t>
  </si>
  <si>
    <t>CX 00 - CAIXA GVAF C/ P 4"-5"-6"</t>
  </si>
  <si>
    <t>CX 152 - TUBO 150 MM TSR 12 PÇS 1,5 MTS</t>
  </si>
  <si>
    <t>CX 153 - TUBO 200 MM TSR 4 PÇS 3,00 MTS</t>
  </si>
  <si>
    <t>CX - CALÇO FILTRO - FILBOX DE 230 PARA 250MM</t>
  </si>
  <si>
    <t>CX 34 - CAIXA COLET INLINE 170 - 440 X 205 X 410 - O. SIMPLES - RECICL - COLADO - C/IMPRES</t>
  </si>
  <si>
    <t>CX 36 - CAIXA COLETIVA INLINE 190 / 270 / 340</t>
  </si>
  <si>
    <t>CX 192 - CAIXA INDIVIDUAL COM 2 BUPS - ACI 400</t>
  </si>
  <si>
    <t>CX 193 - IND. SONORA 4" APARELHO - SEM IMPRESSÃO</t>
  </si>
  <si>
    <t>CX 194 - CAIXA COLETIVA MEGA 06 APARELHO 04 PEÇAS - SEM IMPRESSÃO</t>
  </si>
  <si>
    <t>*TAMPA CX 89 MAXX 440X440X290 (CONJ.MAXX01)</t>
  </si>
  <si>
    <t>CX 157- CAIXA INDIVIDUAL MAXX 315</t>
  </si>
  <si>
    <t>CX 154 - CAIXA COLETIVA ARKIT 11 COMPLETO/INDIVIDUAL 340X340X280</t>
  </si>
  <si>
    <t>CX 155 - CAIXA COLETIVA ARKIT 34</t>
  </si>
  <si>
    <t>CX 158 - CAIXA INDIVIDUAL SONORA 5"</t>
  </si>
  <si>
    <t>CX 159 - CAIXA COLETIVA SONORA 5" NACIONAL</t>
  </si>
  <si>
    <t>CX 165 - CAIXA INDIVIDUAL MAXX MINI 100/125 (COM CALSO)170X135X245</t>
  </si>
  <si>
    <t>CX 164 - CAIXA COLET MDT 04 C/12 - 228 X 220 X 275 - O. SIMPLES - RECICL - COLADO -</t>
  </si>
  <si>
    <t>CX 161 - CAIXA COLETIVA SPLITVENT 12 PEÇAS 445X430X585</t>
  </si>
  <si>
    <t>CX 163 - CAIXA COLETIVA ARKIT 16 SÓ APARELHO 06 PEÇAS 395X200X350</t>
  </si>
  <si>
    <t>CX 162 - CAIXA COLETIVA ARKIT 16 COMPLETO 06 PEÇAS 405X205X450</t>
  </si>
  <si>
    <t>CAIXA IND. TUBO AP Ø100 X 10M (115X115X70H)</t>
  </si>
  <si>
    <t>CAIXA IND. TUBO AP Ø125 X 10M (140X140X70H)</t>
  </si>
  <si>
    <t>CAIXA IND. TUBO AP Ø150 X 10M (165X165X70H)</t>
  </si>
  <si>
    <t>CAIXA IND. TUBO AP Ø200 X 10M (215X215X70H)</t>
  </si>
  <si>
    <t>CX 23 - CAIXA INDIVIDUAL ACI 100/125</t>
  </si>
  <si>
    <t>CX DISPLAY SPLITVENT C/ DIVISORIA</t>
  </si>
  <si>
    <t>CAIXA TUBO ARKIT 13 X 13 - 5"/125 MM</t>
  </si>
  <si>
    <t>CX 40 - CAIXA IND. MEGA 4" APARELHO</t>
  </si>
  <si>
    <t>CX 42 - CAIXA MEGA 4" COLETIVA APARELHO 4 PÇS</t>
  </si>
  <si>
    <t>CX 43 - CAIXA MEGA 4 APARELHO COLETIVA 12 PÇS.</t>
  </si>
  <si>
    <t>CX 44 - CAIXA INDIVIDUAL MEGA 5" APARELHO</t>
  </si>
  <si>
    <t>CX 46 - CAIXA MEGA 5" COLETIVA APARELHO 4 PÇS</t>
  </si>
  <si>
    <t>CX 47 - CAIXA INDIVIDUAL MEGA 06" APARELHO</t>
  </si>
  <si>
    <t>CX 48 - CAIXA COLETIVA MEGA 06 APARELHO 02 PEÇAS</t>
  </si>
  <si>
    <t>CX 24 - CAIXA INDIVIDUAL ACI 150/200/250</t>
  </si>
  <si>
    <t>CAIXA PADRÃO CX 02 - O.D. - 600 X 453 X 426</t>
  </si>
  <si>
    <t>CX 25 - CAIXA INDIVIDUAL ACI 315</t>
  </si>
  <si>
    <t>CX 54 - CAIXA IND. ACI 355 C/PEGADORES (MODELO NOVO )</t>
  </si>
  <si>
    <t>CX 169 - CAIXA COLETIVA SONORA 90"/MOTOR</t>
  </si>
  <si>
    <t>CX 170 - TABULEIRO PARA CAIXA COLETIVA SONORA 90"/MOTOR</t>
  </si>
  <si>
    <t>CX 168 - CAIXA COLETIVA SONORA 90/HOUSING</t>
  </si>
  <si>
    <t>CX 171 - TABULEIRO PARA CAIXA COLETIVA SONORA 90/HOUSING</t>
  </si>
  <si>
    <t>CX 167 - CAIXA EMBALAGEM FH 250 (DIMENSÕES INT.1035X640X315)</t>
  </si>
  <si>
    <t>CX 168 - CAIXA EMBALAGEM SONORA HAUSING 90 (DIMENSÕES INT.400X315X263)</t>
  </si>
  <si>
    <t>CX 169 - CAIXA EMBALAGEM SONORA 90 MOTOR (DIMENSÕES INT.380X315X225)</t>
  </si>
  <si>
    <t>CX 170 - TABULEIRO SONORA 90 MOTOR (DIMENSÕES 375 X 310 X 3)</t>
  </si>
  <si>
    <t>CX 171 - TABULEIRO SONORA HAUSING 90 (DIMENSÕES 395 X 260 X 3)</t>
  </si>
  <si>
    <t>CX 172 - PLACA RETROFIT (DIMENSÕES 253 X 253 X 90)</t>
  </si>
  <si>
    <t>CX 118 - CAIXA PARA GRADE AUTO FECHANTE</t>
  </si>
  <si>
    <t>CX 119 - CAIXA PARA GRADE FIXA</t>
  </si>
  <si>
    <t>CX 120 - CAIXA PARA CAPA DAS GRADES</t>
  </si>
  <si>
    <t>CANTONEIRA DE 80X80MM</t>
  </si>
  <si>
    <t>BOBINA DE PAPELÃO ODULADO 100M LARG 1,20M</t>
  </si>
  <si>
    <t>CMC CARTONAGEM LTDA</t>
  </si>
  <si>
    <t>CX 226 - CAIXA INDIVIDUAL COM BUP - FH 100/125 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</si>
</sst>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R$&quot;\ * #,##0.00_-;\-&quot;R$&quot;\ * #,##0.00_-;_-&quot;R$&quot;\ * &quot;-&quot;??_-;_-@_-"/>
    <numFmt numFmtId="172" formatCode="&quot;R$&quot;\ #,##0.00"/>
  </numFmts>
  <fonts count="14" x14ac:knownFonts="1">
    <font>
      <sz val="10"/>
      <color indexed="16"/>
      <name val="Arial"/>
      <charset val="1"/>
    </font>
    <font>
      <b/>
      <sz val="16"/>
      <color indexed="0"/>
      <name val="Arial"/>
      <charset val="1"/>
    </font>
    <font>
      <sz val="8"/>
      <color indexed="0"/>
      <name val="Arial"/>
      <charset val="1"/>
    </font>
    <font>
      <b/>
      <sz val="8"/>
      <color indexed="0"/>
      <name val="Arial"/>
      <charset val="1"/>
    </font>
    <font>
      <sz val="8"/>
      <name val="Arial"/>
      <family val="2"/>
    </font>
    <font>
      <sz val="10"/>
      <color indexed="16"/>
      <name val="Arial"/>
      <family val="2"/>
    </font>
    <font>
      <b/>
      <sz val="10"/>
      <color indexed="16"/>
      <name val="Arial"/>
      <charset val="1"/>
    </font>
    <font>
      <sz val="10"/>
      <name val="Arial"/>
      <family val="2"/>
    </font>
    <font>
      <b/>
      <sz val="10"/>
      <name val="Arial"/>
      <family val="2"/>
    </font>
    <font>
      <b/>
      <sz val="16"/>
      <color indexed="0"/>
      <name val="Arial"/>
      <charset val="1"/>
    </font>
    <font>
      <b/>
      <sz val="8"/>
      <color indexed="0"/>
      <name val="Arial"/>
      <charset val="1"/>
    </font>
    <font>
      <sz val="11"/>
      <color theme="1"/>
      <name val="Calibri"/>
      <family val="2"/>
      <scheme val="minor"/>
    </font>
    <font>
      <sz val="7.5"/>
      <color rgb="FF0000C8"/>
      <name val="Tahoma"/>
      <family val="2"/>
    </font>
    <font>
      <sz val="7.5"/>
      <color rgb="FF000000"/>
      <name val="Tahoma"/>
      <family val="2"/>
    </font>
  </fonts>
  <fills count="7">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rgb="FFF0F0F0"/>
        <bgColor indexed="64"/>
      </patternFill>
    </fill>
    <fill>
      <patternFill patternType="solid">
        <fgColor rgb="FFFFFFFF"/>
        <bgColor indexed="64"/>
      </patternFill>
    </fill>
    <fill>
      <patternFill patternType="solid">
        <fgColor rgb="FF92D05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applyProtection="0">
      <alignment horizontal="left" vertical="top"/>
    </xf>
    <xf numFmtId="0" fontId="11" fillId="0" borderId="0"/>
  </cellStyleXfs>
  <cellXfs count="104">
    <xf numFmtId="0" fontId="0" fillId="0" borderId="0" xfId="0"/>
    <xf numFmtId="0" fontId="0" fillId="0" borderId="0" xfId="0" applyAlignment="1">
      <alignment horizontal="center" vertical="center"/>
    </xf>
    <xf numFmtId="0" fontId="2"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0" fillId="0" borderId="1" xfId="0" applyBorder="1" applyAlignment="1">
      <alignment horizontal="center" vertical="center"/>
    </xf>
    <xf numFmtId="0" fontId="3"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vertical="center"/>
    </xf>
    <xf numFmtId="0" fontId="2" fillId="0" borderId="3" xfId="0" applyNumberFormat="1" applyFont="1" applyFill="1" applyBorder="1" applyAlignment="1">
      <alignment horizontal="center" vertical="center"/>
    </xf>
    <xf numFmtId="0" fontId="0" fillId="0" borderId="4"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2" fontId="0" fillId="0" borderId="1" xfId="0" applyNumberFormat="1" applyBorder="1" applyAlignment="1">
      <alignment horizontal="center" vertical="center"/>
    </xf>
    <xf numFmtId="2" fontId="0" fillId="0" borderId="2" xfId="0" applyNumberFormat="1" applyBorder="1" applyAlignment="1">
      <alignment horizontal="center" vertical="center"/>
    </xf>
    <xf numFmtId="1" fontId="3" fillId="0" borderId="1" xfId="0" applyNumberFormat="1" applyFont="1" applyFill="1" applyBorder="1" applyAlignment="1">
      <alignment horizontal="center" vertical="center" wrapText="1"/>
    </xf>
    <xf numFmtId="1" fontId="0" fillId="0" borderId="0" xfId="0" applyNumberFormat="1" applyAlignment="1">
      <alignment horizontal="center" vertical="center"/>
    </xf>
    <xf numFmtId="44" fontId="0" fillId="0" borderId="7" xfId="0" applyNumberFormat="1" applyBorder="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xf numFmtId="0" fontId="2" fillId="0" borderId="8" xfId="0" applyNumberFormat="1" applyFont="1" applyFill="1" applyBorder="1" applyAlignment="1">
      <alignment vertical="center"/>
    </xf>
    <xf numFmtId="0" fontId="2" fillId="0" borderId="9" xfId="0" applyNumberFormat="1" applyFont="1" applyFill="1" applyBorder="1" applyAlignment="1">
      <alignmen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44" fontId="0" fillId="0" borderId="10" xfId="0" applyNumberFormat="1" applyBorder="1" applyAlignment="1">
      <alignment horizontal="center" vertical="center"/>
    </xf>
    <xf numFmtId="44" fontId="0" fillId="0" borderId="11" xfId="0" applyNumberFormat="1" applyBorder="1" applyAlignment="1">
      <alignment horizontal="center" vertical="center"/>
    </xf>
    <xf numFmtId="1" fontId="5" fillId="0" borderId="5" xfId="0" applyNumberFormat="1" applyFont="1" applyBorder="1" applyAlignment="1">
      <alignment horizontal="center" vertical="center"/>
    </xf>
    <xf numFmtId="0" fontId="5" fillId="0" borderId="5" xfId="0" applyFont="1" applyBorder="1" applyAlignment="1">
      <alignment horizontal="center" vertical="center"/>
    </xf>
    <xf numFmtId="0" fontId="6" fillId="0" borderId="0" xfId="0" applyNumberFormat="1" applyFont="1" applyAlignment="1">
      <alignment vertical="top" wrapText="1"/>
    </xf>
    <xf numFmtId="0" fontId="0" fillId="0" borderId="0" xfId="0" applyNumberFormat="1" applyAlignment="1">
      <alignment vertical="top" wrapText="1"/>
    </xf>
    <xf numFmtId="0" fontId="0" fillId="0" borderId="12" xfId="0" applyNumberFormat="1" applyBorder="1" applyAlignment="1">
      <alignment vertical="top" wrapText="1"/>
    </xf>
    <xf numFmtId="0" fontId="0" fillId="0" borderId="13" xfId="0" applyNumberFormat="1" applyBorder="1" applyAlignment="1">
      <alignment vertical="top" wrapText="1"/>
    </xf>
    <xf numFmtId="0" fontId="6"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3" xfId="0" applyNumberFormat="1" applyBorder="1" applyAlignment="1">
      <alignment horizontal="center" vertical="top" wrapText="1"/>
    </xf>
    <xf numFmtId="0" fontId="0" fillId="0" borderId="14" xfId="0" applyNumberFormat="1" applyBorder="1" applyAlignment="1">
      <alignment horizontal="center" vertical="top" wrapText="1"/>
    </xf>
    <xf numFmtId="0" fontId="2" fillId="3" borderId="1" xfId="0" applyNumberFormat="1" applyFont="1" applyFill="1" applyBorder="1" applyAlignment="1">
      <alignment horizontal="center" vertical="center"/>
    </xf>
    <xf numFmtId="4" fontId="4" fillId="3" borderId="1" xfId="0" applyNumberFormat="1" applyFont="1" applyFill="1" applyBorder="1" applyAlignment="1">
      <alignment horizontal="center" vertical="center"/>
    </xf>
    <xf numFmtId="2" fontId="0" fillId="3" borderId="1" xfId="0" applyNumberFormat="1" applyFill="1" applyBorder="1" applyAlignment="1">
      <alignment horizontal="center" vertical="center"/>
    </xf>
    <xf numFmtId="2" fontId="0" fillId="3" borderId="2" xfId="0" applyNumberFormat="1" applyFill="1" applyBorder="1" applyAlignment="1">
      <alignment horizontal="center" vertical="center"/>
    </xf>
    <xf numFmtId="0" fontId="2" fillId="3" borderId="3" xfId="0" applyNumberFormat="1" applyFont="1" applyFill="1" applyBorder="1" applyAlignment="1">
      <alignment horizontal="center" vertical="center"/>
    </xf>
    <xf numFmtId="0" fontId="2" fillId="0" borderId="1" xfId="0" applyNumberFormat="1" applyFont="1" applyFill="1" applyBorder="1" applyAlignment="1">
      <alignment vertical="center"/>
    </xf>
    <xf numFmtId="0" fontId="3" fillId="0" borderId="3" xfId="0" applyNumberFormat="1" applyFont="1" applyFill="1" applyBorder="1" applyAlignment="1">
      <alignment vertical="center"/>
    </xf>
    <xf numFmtId="0" fontId="3" fillId="0" borderId="1" xfId="0" applyNumberFormat="1" applyFont="1" applyFill="1" applyBorder="1" applyAlignment="1">
      <alignment vertical="center"/>
    </xf>
    <xf numFmtId="0" fontId="2" fillId="3" borderId="1" xfId="0" applyNumberFormat="1" applyFont="1" applyFill="1" applyBorder="1" applyAlignment="1">
      <alignment vertical="center"/>
    </xf>
    <xf numFmtId="0" fontId="13" fillId="5" borderId="27" xfId="2" applyFont="1" applyFill="1" applyBorder="1" applyAlignment="1">
      <alignment horizontal="left" vertical="top"/>
    </xf>
    <xf numFmtId="0" fontId="13" fillId="5" borderId="27" xfId="2" applyFont="1" applyFill="1" applyBorder="1" applyAlignment="1">
      <alignment horizontal="right" vertical="top"/>
    </xf>
    <xf numFmtId="172" fontId="7" fillId="0" borderId="0" xfId="1" applyNumberFormat="1" applyFont="1" applyAlignment="1">
      <alignment horizontal="center" vertical="center"/>
    </xf>
    <xf numFmtId="0" fontId="0" fillId="0" borderId="15" xfId="0" applyBorder="1" applyAlignment="1">
      <alignment horizontal="center" vertical="center" wrapText="1"/>
    </xf>
    <xf numFmtId="0" fontId="0" fillId="0" borderId="15" xfId="0" applyBorder="1" applyAlignment="1">
      <alignment horizontal="center" vertical="center"/>
    </xf>
    <xf numFmtId="2" fontId="0" fillId="0" borderId="15" xfId="0" applyNumberFormat="1" applyBorder="1" applyAlignment="1">
      <alignment horizontal="center" vertical="center"/>
    </xf>
    <xf numFmtId="44" fontId="0" fillId="0" borderId="16" xfId="0" applyNumberFormat="1" applyBorder="1" applyAlignment="1">
      <alignment horizontal="center" vertical="center"/>
    </xf>
    <xf numFmtId="172" fontId="7" fillId="0" borderId="1" xfId="1" applyNumberFormat="1" applyFont="1" applyBorder="1" applyAlignment="1">
      <alignment horizontal="center" vertical="center"/>
    </xf>
    <xf numFmtId="172" fontId="8" fillId="6" borderId="1" xfId="1" applyNumberFormat="1" applyFont="1" applyFill="1" applyBorder="1" applyAlignment="1">
      <alignment horizontal="center" vertical="center"/>
    </xf>
    <xf numFmtId="2" fontId="0" fillId="0" borderId="1" xfId="0" applyNumberFormat="1" applyFill="1" applyBorder="1" applyAlignment="1">
      <alignment horizontal="center" vertical="center"/>
    </xf>
    <xf numFmtId="2" fontId="0" fillId="0" borderId="2" xfId="0" applyNumberFormat="1" applyFill="1" applyBorder="1" applyAlignment="1">
      <alignment horizontal="center" vertical="center"/>
    </xf>
    <xf numFmtId="2" fontId="0" fillId="0" borderId="15" xfId="0" applyNumberFormat="1" applyFill="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10" fillId="0" borderId="1" xfId="0" applyNumberFormat="1" applyFont="1" applyFill="1" applyBorder="1" applyAlignment="1">
      <alignment horizontal="center" vertical="center"/>
    </xf>
    <xf numFmtId="1" fontId="10" fillId="0" borderId="1" xfId="0" applyNumberFormat="1" applyFont="1" applyFill="1" applyBorder="1" applyAlignment="1">
      <alignment horizontal="center" vertical="center" wrapText="1"/>
    </xf>
    <xf numFmtId="0" fontId="10" fillId="2" borderId="1" xfId="0" applyNumberFormat="1" applyFont="1" applyFill="1" applyBorder="1" applyAlignment="1">
      <alignment horizontal="center" vertical="center" wrapText="1"/>
    </xf>
    <xf numFmtId="10" fontId="0" fillId="3" borderId="1" xfId="0" applyNumberFormat="1" applyFill="1" applyBorder="1" applyAlignment="1">
      <alignment horizontal="center" vertical="center"/>
    </xf>
    <xf numFmtId="9" fontId="0" fillId="0" borderId="15" xfId="0" applyNumberFormat="1" applyBorder="1" applyAlignment="1">
      <alignment horizontal="center" vertical="center"/>
    </xf>
    <xf numFmtId="0" fontId="0" fillId="2" borderId="1" xfId="0" applyFill="1" applyBorder="1" applyAlignment="1">
      <alignment horizontal="center" vertical="center"/>
    </xf>
    <xf numFmtId="1" fontId="0" fillId="0" borderId="1" xfId="0" applyNumberFormat="1" applyBorder="1" applyAlignment="1">
      <alignment horizontal="center" vertical="center"/>
    </xf>
    <xf numFmtId="0" fontId="0" fillId="2" borderId="19" xfId="0" applyFill="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2" fontId="0" fillId="0" borderId="0" xfId="0" applyNumberFormat="1" applyAlignment="1">
      <alignment horizontal="center" vertical="center"/>
    </xf>
    <xf numFmtId="0" fontId="0" fillId="3" borderId="0" xfId="0" applyFill="1" applyAlignment="1">
      <alignment horizontal="center" vertical="center" wrapText="1"/>
    </xf>
    <xf numFmtId="44" fontId="0" fillId="3" borderId="0" xfId="0" applyNumberFormat="1" applyFill="1" applyAlignment="1">
      <alignment horizontal="center" vertical="center"/>
    </xf>
    <xf numFmtId="0" fontId="0" fillId="0" borderId="0" xfId="0" applyFill="1" applyAlignment="1">
      <alignment horizontal="center" vertical="center"/>
    </xf>
    <xf numFmtId="44" fontId="0" fillId="0" borderId="0" xfId="0" applyNumberFormat="1" applyFill="1" applyAlignment="1">
      <alignment horizontal="center" vertical="center"/>
    </xf>
    <xf numFmtId="0" fontId="0" fillId="0" borderId="0" xfId="0" applyAlignment="1">
      <alignment horizontal="center" vertical="center" wrapText="1"/>
    </xf>
    <xf numFmtId="44" fontId="0" fillId="0" borderId="0" xfId="0" applyNumberFormat="1" applyAlignment="1">
      <alignment horizontal="center" vertical="center"/>
    </xf>
    <xf numFmtId="0" fontId="0" fillId="3" borderId="0" xfId="0" applyFill="1" applyAlignment="1">
      <alignment horizontal="center" vertical="center"/>
    </xf>
    <xf numFmtId="2" fontId="0" fillId="0" borderId="0" xfId="0" applyNumberFormat="1" applyBorder="1" applyAlignment="1">
      <alignment horizontal="center" vertical="center"/>
    </xf>
    <xf numFmtId="2" fontId="7" fillId="3" borderId="1" xfId="0" applyNumberFormat="1" applyFont="1" applyFill="1" applyBorder="1" applyAlignment="1">
      <alignment horizontal="center" vertical="center"/>
    </xf>
    <xf numFmtId="1" fontId="0" fillId="0" borderId="0" xfId="0" applyNumberFormat="1" applyAlignment="1">
      <alignment horizontal="center" vertical="center" wrapText="1"/>
    </xf>
    <xf numFmtId="0" fontId="2" fillId="0" borderId="15"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0" fontId="2" fillId="0" borderId="24" xfId="0" applyNumberFormat="1" applyFont="1" applyFill="1" applyBorder="1" applyAlignment="1">
      <alignment horizontal="center" vertical="center"/>
    </xf>
    <xf numFmtId="0" fontId="10" fillId="0" borderId="8" xfId="0" applyNumberFormat="1" applyFont="1" applyFill="1" applyBorder="1" applyAlignment="1">
      <alignment horizontal="center" vertical="center"/>
    </xf>
    <xf numFmtId="0" fontId="10" fillId="0" borderId="24" xfId="0" applyNumberFormat="1" applyFont="1" applyFill="1" applyBorder="1" applyAlignment="1">
      <alignment horizontal="center" vertical="center"/>
    </xf>
    <xf numFmtId="0" fontId="2" fillId="0" borderId="20" xfId="0" applyNumberFormat="1" applyFont="1" applyFill="1" applyBorder="1" applyAlignment="1">
      <alignment horizontal="center" vertical="center"/>
    </xf>
    <xf numFmtId="0" fontId="2" fillId="0" borderId="25" xfId="0" applyNumberFormat="1" applyFont="1" applyFill="1" applyBorder="1" applyAlignment="1">
      <alignment horizontal="center" vertical="center"/>
    </xf>
    <xf numFmtId="0" fontId="2" fillId="0" borderId="26" xfId="0" applyNumberFormat="1" applyFont="1" applyFill="1" applyBorder="1" applyAlignment="1">
      <alignment horizontal="center" vertical="center"/>
    </xf>
    <xf numFmtId="0" fontId="9" fillId="0" borderId="21" xfId="0" applyNumberFormat="1" applyFont="1" applyFill="1" applyBorder="1" applyAlignment="1">
      <alignment horizontal="center" vertical="center"/>
    </xf>
    <xf numFmtId="0" fontId="9" fillId="0" borderId="22" xfId="0" applyNumberFormat="1" applyFont="1" applyFill="1" applyBorder="1" applyAlignment="1">
      <alignment horizontal="center" vertical="center"/>
    </xf>
    <xf numFmtId="0" fontId="9" fillId="0" borderId="23" xfId="0" applyNumberFormat="1" applyFont="1" applyFill="1" applyBorder="1" applyAlignment="1">
      <alignment horizontal="center" vertical="center"/>
    </xf>
    <xf numFmtId="0" fontId="10" fillId="0" borderId="9" xfId="0" applyNumberFormat="1" applyFont="1" applyFill="1" applyBorder="1" applyAlignment="1">
      <alignment horizontal="center" vertical="center"/>
    </xf>
    <xf numFmtId="0" fontId="10" fillId="0" borderId="15" xfId="0" applyNumberFormat="1" applyFont="1" applyFill="1" applyBorder="1" applyAlignment="1">
      <alignment horizontal="center" vertical="center"/>
    </xf>
    <xf numFmtId="0" fontId="12" fillId="4" borderId="27" xfId="2" applyFont="1" applyFill="1" applyBorder="1" applyAlignment="1">
      <alignment horizontal="left" vertical="center" wrapText="1"/>
    </xf>
    <xf numFmtId="0" fontId="13" fillId="4" borderId="27" xfId="2" applyFont="1" applyFill="1" applyBorder="1" applyAlignment="1">
      <alignment horizontal="left" vertical="center" wrapText="1"/>
    </xf>
    <xf numFmtId="0" fontId="0" fillId="0" borderId="0" xfId="0" applyAlignment="1">
      <alignment horizontal="left" vertical="center"/>
    </xf>
    <xf numFmtId="2" fontId="0" fillId="0" borderId="16" xfId="0" applyNumberFormat="1" applyBorder="1" applyAlignment="1">
      <alignment horizontal="center" vertical="center"/>
    </xf>
    <xf numFmtId="2" fontId="0" fillId="0" borderId="6" xfId="0" applyNumberFormat="1" applyBorder="1" applyAlignment="1">
      <alignment horizontal="center" vertical="center"/>
    </xf>
    <xf numFmtId="172" fontId="0" fillId="0" borderId="0" xfId="0" applyNumberFormat="1" applyAlignment="1">
      <alignment horizontal="center" vertical="center"/>
    </xf>
    <xf numFmtId="172" fontId="0" fillId="0" borderId="1" xfId="0" applyNumberFormat="1" applyBorder="1" applyAlignment="1">
      <alignment horizontal="center" vertical="center"/>
    </xf>
  </cellXfs>
  <cellStyles count="3">
    <cellStyle name="Moeda" xfId="1" builtinId="4"/>
    <cellStyle name="Normal" xfId="0" builtinId="0"/>
    <cellStyle name="Normal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000"/>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Z429"/>
  <sheetViews>
    <sheetView topLeftCell="K1" workbookViewId="0">
      <selection activeCell="Z5" sqref="Z5"/>
    </sheetView>
  </sheetViews>
  <sheetFormatPr defaultColWidth="9.109375" defaultRowHeight="13.2" x14ac:dyDescent="0.25"/>
  <cols>
    <col min="1" max="1" width="5.88671875" style="1" customWidth="1"/>
    <col min="2" max="2" width="4.109375" style="1" customWidth="1"/>
    <col min="3" max="3" width="23.5546875" style="1" customWidth="1"/>
    <col min="4" max="4" width="15.6640625" style="1" customWidth="1"/>
    <col min="5" max="5" width="3.5546875" style="1" customWidth="1"/>
    <col min="6" max="6" width="6.33203125" style="1" customWidth="1"/>
    <col min="7" max="7" width="13.5546875" style="1" customWidth="1"/>
    <col min="8" max="8" width="25.44140625" style="1" customWidth="1"/>
    <col min="9" max="9" width="2.109375" style="1" customWidth="1"/>
    <col min="10" max="10" width="8.6640625" style="1" customWidth="1"/>
    <col min="11" max="11" width="6.109375" style="1" customWidth="1"/>
    <col min="12" max="12" width="2.33203125" style="1" customWidth="1"/>
    <col min="13" max="13" width="6.33203125" style="1" customWidth="1"/>
    <col min="14" max="14" width="2.109375" style="1" customWidth="1"/>
    <col min="15" max="15" width="5.5546875" style="1" customWidth="1"/>
    <col min="16" max="16" width="9.109375" style="1"/>
    <col min="17" max="17" width="16.5546875" style="18" customWidth="1"/>
    <col min="18" max="18" width="17.5546875" style="1" customWidth="1"/>
    <col min="19" max="19" width="15.33203125" style="1" customWidth="1"/>
    <col min="20" max="20" width="14.109375" style="1" customWidth="1"/>
    <col min="21" max="21" width="12.44140625" style="1" customWidth="1"/>
    <col min="22" max="22" width="11.109375" style="1" customWidth="1"/>
    <col min="23" max="23" width="10.6640625" style="1" customWidth="1"/>
    <col min="24" max="24" width="11.44140625" style="1" customWidth="1"/>
    <col min="25" max="25" width="16" style="1" customWidth="1"/>
    <col min="26" max="26" width="15.88671875" style="1" bestFit="1" customWidth="1"/>
    <col min="27" max="16384" width="9.109375" style="1"/>
  </cols>
  <sheetData>
    <row r="1" spans="1:25" ht="21" x14ac:dyDescent="0.25">
      <c r="A1" s="92" t="s">
        <v>1171</v>
      </c>
      <c r="B1" s="93"/>
      <c r="C1" s="93"/>
      <c r="D1" s="93"/>
      <c r="E1" s="93"/>
      <c r="F1" s="93"/>
      <c r="G1" s="93"/>
      <c r="H1" s="93"/>
      <c r="I1" s="93"/>
      <c r="J1" s="93"/>
      <c r="K1" s="93"/>
      <c r="L1" s="93"/>
      <c r="M1" s="93"/>
      <c r="N1" s="93"/>
      <c r="O1" s="93"/>
      <c r="P1" s="93"/>
      <c r="Q1" s="93"/>
      <c r="R1" s="94"/>
      <c r="S1" s="59"/>
      <c r="T1" s="60"/>
    </row>
    <row r="2" spans="1:25" ht="79.2" x14ac:dyDescent="0.25">
      <c r="A2" s="22" t="s">
        <v>0</v>
      </c>
      <c r="B2" s="23"/>
      <c r="C2" s="23"/>
      <c r="D2" s="23"/>
      <c r="E2" s="23"/>
      <c r="F2" s="23"/>
      <c r="G2" s="23"/>
      <c r="H2" s="23"/>
      <c r="I2" s="23"/>
      <c r="J2" s="23"/>
      <c r="K2" s="23"/>
      <c r="L2" s="23"/>
      <c r="M2" s="23"/>
      <c r="N2" s="23"/>
      <c r="O2" s="23"/>
      <c r="P2" s="23"/>
      <c r="Q2" s="24" t="s">
        <v>1047</v>
      </c>
      <c r="R2" s="25" t="s">
        <v>1048</v>
      </c>
      <c r="S2" s="7" t="s">
        <v>1042</v>
      </c>
      <c r="T2" s="50" t="s">
        <v>1044</v>
      </c>
      <c r="U2" s="61" t="s">
        <v>1172</v>
      </c>
      <c r="V2" s="50" t="s">
        <v>1173</v>
      </c>
      <c r="W2" s="7" t="s">
        <v>1174</v>
      </c>
      <c r="X2" s="62" t="s">
        <v>1175</v>
      </c>
      <c r="Y2" s="24" t="s">
        <v>1321</v>
      </c>
    </row>
    <row r="3" spans="1:25" ht="33.75" customHeight="1" x14ac:dyDescent="0.25">
      <c r="A3" s="87" t="s">
        <v>1</v>
      </c>
      <c r="B3" s="95"/>
      <c r="C3" s="95"/>
      <c r="D3" s="88"/>
      <c r="E3" s="96" t="s">
        <v>2</v>
      </c>
      <c r="F3" s="95"/>
      <c r="G3" s="88"/>
      <c r="H3" s="63" t="s">
        <v>3</v>
      </c>
      <c r="I3" s="96" t="s">
        <v>4</v>
      </c>
      <c r="J3" s="88"/>
      <c r="K3" s="63" t="s">
        <v>5</v>
      </c>
      <c r="L3" s="96" t="s">
        <v>6</v>
      </c>
      <c r="M3" s="88"/>
      <c r="N3" s="96" t="s">
        <v>7</v>
      </c>
      <c r="O3" s="88"/>
      <c r="P3" s="63" t="s">
        <v>8</v>
      </c>
      <c r="Q3" s="64" t="s">
        <v>1039</v>
      </c>
      <c r="R3" s="65" t="s">
        <v>1040</v>
      </c>
      <c r="S3" s="4" t="s">
        <v>1041</v>
      </c>
      <c r="T3" s="51" t="s">
        <v>1043</v>
      </c>
      <c r="U3" s="66">
        <v>3.95E-2</v>
      </c>
      <c r="V3" s="67">
        <v>7.0000000000000007E-2</v>
      </c>
      <c r="W3" s="4"/>
      <c r="X3" s="66">
        <v>2.5000000000000001E-2</v>
      </c>
      <c r="Y3" s="4"/>
    </row>
    <row r="4" spans="1:25" x14ac:dyDescent="0.25">
      <c r="A4" s="10">
        <v>15242</v>
      </c>
      <c r="B4" s="84" t="s">
        <v>9</v>
      </c>
      <c r="C4" s="85"/>
      <c r="D4" s="86"/>
      <c r="E4" s="84" t="s">
        <v>12</v>
      </c>
      <c r="F4" s="85"/>
      <c r="G4" s="86"/>
      <c r="H4" s="2" t="s">
        <v>11</v>
      </c>
      <c r="I4" s="84" t="s">
        <v>13</v>
      </c>
      <c r="J4" s="86"/>
      <c r="K4" s="2">
        <v>437</v>
      </c>
      <c r="L4" s="84">
        <v>228</v>
      </c>
      <c r="M4" s="86"/>
      <c r="N4" s="84">
        <v>236</v>
      </c>
      <c r="O4" s="86"/>
      <c r="P4" s="2" t="s">
        <v>10</v>
      </c>
      <c r="Q4" s="2">
        <v>3.78</v>
      </c>
      <c r="R4" s="6">
        <f>Q4-(Q4*0.2)</f>
        <v>3.024</v>
      </c>
      <c r="S4" s="15">
        <f>Q4*0.88</f>
        <v>3.3264</v>
      </c>
      <c r="T4" s="52">
        <f>R4*0.93</f>
        <v>2.8123200000000002</v>
      </c>
      <c r="U4" s="40">
        <f>R4*3.95%</f>
        <v>0.119448</v>
      </c>
      <c r="V4" s="52">
        <f>R4*7%</f>
        <v>0.21168000000000003</v>
      </c>
      <c r="W4" s="15">
        <f>V4-U4</f>
        <v>9.2232000000000036E-2</v>
      </c>
      <c r="X4" s="40">
        <f>W4*2.5%</f>
        <v>2.3058000000000011E-3</v>
      </c>
      <c r="Y4" s="15">
        <f>T4+X4</f>
        <v>2.8146258</v>
      </c>
    </row>
    <row r="5" spans="1:25" x14ac:dyDescent="0.25">
      <c r="A5" s="87" t="s">
        <v>1176</v>
      </c>
      <c r="B5" s="88"/>
      <c r="C5" s="84" t="s">
        <v>1177</v>
      </c>
      <c r="D5" s="85"/>
      <c r="E5" s="86"/>
      <c r="F5" s="63" t="s">
        <v>1178</v>
      </c>
      <c r="G5" s="84" t="s">
        <v>1179</v>
      </c>
      <c r="H5" s="85"/>
      <c r="I5" s="85"/>
      <c r="J5" s="85"/>
      <c r="K5" s="85"/>
      <c r="L5" s="85"/>
      <c r="M5" s="85"/>
      <c r="N5" s="85"/>
      <c r="O5" s="85"/>
      <c r="P5" s="85"/>
      <c r="Q5" s="86"/>
      <c r="R5" s="68"/>
      <c r="S5" s="15"/>
      <c r="T5" s="52"/>
      <c r="U5" s="40"/>
      <c r="V5" s="52"/>
      <c r="W5" s="15"/>
      <c r="X5" s="40"/>
      <c r="Y5" s="15"/>
    </row>
    <row r="6" spans="1:25" x14ac:dyDescent="0.25">
      <c r="A6" s="10">
        <v>15436</v>
      </c>
      <c r="B6" s="84" t="s">
        <v>14</v>
      </c>
      <c r="C6" s="85"/>
      <c r="D6" s="86"/>
      <c r="E6" s="84" t="s">
        <v>12</v>
      </c>
      <c r="F6" s="85"/>
      <c r="G6" s="86"/>
      <c r="H6" s="2" t="s">
        <v>16</v>
      </c>
      <c r="I6" s="84" t="s">
        <v>13</v>
      </c>
      <c r="J6" s="86"/>
      <c r="K6" s="2">
        <v>460</v>
      </c>
      <c r="L6" s="84">
        <v>370</v>
      </c>
      <c r="M6" s="86"/>
      <c r="N6" s="84">
        <v>425</v>
      </c>
      <c r="O6" s="86"/>
      <c r="P6" s="2" t="s">
        <v>10</v>
      </c>
      <c r="Q6" s="2">
        <v>9.1999999999999993</v>
      </c>
      <c r="R6" s="6">
        <f>Q6-(Q6*0.2)</f>
        <v>7.3599999999999994</v>
      </c>
      <c r="S6" s="15">
        <f t="shared" ref="S6:S68" si="0">Q6*0.88</f>
        <v>8.0960000000000001</v>
      </c>
      <c r="T6" s="52">
        <f t="shared" ref="T6:T68" si="1">R6*0.93</f>
        <v>6.8448000000000002</v>
      </c>
      <c r="U6" s="40">
        <f t="shared" ref="U6:U68" si="2">R6*3.95%</f>
        <v>0.29071999999999998</v>
      </c>
      <c r="V6" s="52">
        <f t="shared" ref="V6:V68" si="3">R6*7%</f>
        <v>0.51519999999999999</v>
      </c>
      <c r="W6" s="15">
        <f t="shared" ref="W6:W68" si="4">V6-U6</f>
        <v>0.22448000000000001</v>
      </c>
      <c r="X6" s="40">
        <f t="shared" ref="X6:X68" si="5">W6*2.5%</f>
        <v>5.6120000000000007E-3</v>
      </c>
      <c r="Y6" s="15">
        <f t="shared" ref="Y6:Y68" si="6">T6+X6</f>
        <v>6.8504120000000004</v>
      </c>
    </row>
    <row r="7" spans="1:25" x14ac:dyDescent="0.25">
      <c r="A7" s="87" t="s">
        <v>1176</v>
      </c>
      <c r="B7" s="88"/>
      <c r="C7" s="84" t="s">
        <v>1180</v>
      </c>
      <c r="D7" s="85"/>
      <c r="E7" s="86"/>
      <c r="F7" s="63" t="s">
        <v>1178</v>
      </c>
      <c r="G7" s="84" t="s">
        <v>1179</v>
      </c>
      <c r="H7" s="85"/>
      <c r="I7" s="85"/>
      <c r="J7" s="85"/>
      <c r="K7" s="85"/>
      <c r="L7" s="85"/>
      <c r="M7" s="85"/>
      <c r="N7" s="85"/>
      <c r="O7" s="85"/>
      <c r="P7" s="85"/>
      <c r="Q7" s="86"/>
      <c r="R7" s="68"/>
      <c r="S7" s="15"/>
      <c r="T7" s="52"/>
      <c r="U7" s="40"/>
      <c r="V7" s="52"/>
      <c r="W7" s="15"/>
      <c r="X7" s="40"/>
      <c r="Y7" s="15"/>
    </row>
    <row r="8" spans="1:25" x14ac:dyDescent="0.25">
      <c r="A8" s="10">
        <v>15428</v>
      </c>
      <c r="B8" s="84" t="s">
        <v>19</v>
      </c>
      <c r="C8" s="85"/>
      <c r="D8" s="86"/>
      <c r="E8" s="84" t="s">
        <v>12</v>
      </c>
      <c r="F8" s="85"/>
      <c r="G8" s="86"/>
      <c r="H8" s="2" t="s">
        <v>16</v>
      </c>
      <c r="I8" s="84" t="s">
        <v>13</v>
      </c>
      <c r="J8" s="86"/>
      <c r="K8" s="2">
        <v>400</v>
      </c>
      <c r="L8" s="84">
        <v>305</v>
      </c>
      <c r="M8" s="86"/>
      <c r="N8" s="84">
        <v>340</v>
      </c>
      <c r="O8" s="86"/>
      <c r="P8" s="2" t="s">
        <v>10</v>
      </c>
      <c r="Q8" s="2">
        <v>6.25</v>
      </c>
      <c r="R8" s="6">
        <f>Q8-(Q8*0.2)</f>
        <v>5</v>
      </c>
      <c r="S8" s="15">
        <f t="shared" si="0"/>
        <v>5.5</v>
      </c>
      <c r="T8" s="52">
        <f t="shared" si="1"/>
        <v>4.6500000000000004</v>
      </c>
      <c r="U8" s="40">
        <f t="shared" si="2"/>
        <v>0.19750000000000001</v>
      </c>
      <c r="V8" s="52">
        <f t="shared" si="3"/>
        <v>0.35000000000000003</v>
      </c>
      <c r="W8" s="15">
        <f t="shared" si="4"/>
        <v>0.15250000000000002</v>
      </c>
      <c r="X8" s="40">
        <f t="shared" si="5"/>
        <v>3.8125000000000008E-3</v>
      </c>
      <c r="Y8" s="15">
        <f t="shared" si="6"/>
        <v>4.6538125000000008</v>
      </c>
    </row>
    <row r="9" spans="1:25" x14ac:dyDescent="0.25">
      <c r="A9" s="87" t="s">
        <v>1176</v>
      </c>
      <c r="B9" s="88"/>
      <c r="C9" s="84" t="s">
        <v>1181</v>
      </c>
      <c r="D9" s="85"/>
      <c r="E9" s="86"/>
      <c r="F9" s="63" t="s">
        <v>1178</v>
      </c>
      <c r="G9" s="84" t="s">
        <v>1179</v>
      </c>
      <c r="H9" s="85"/>
      <c r="I9" s="85"/>
      <c r="J9" s="85"/>
      <c r="K9" s="85"/>
      <c r="L9" s="85"/>
      <c r="M9" s="85"/>
      <c r="N9" s="85"/>
      <c r="O9" s="85"/>
      <c r="P9" s="85"/>
      <c r="Q9" s="86"/>
      <c r="R9" s="68"/>
      <c r="S9" s="15"/>
      <c r="T9" s="52"/>
      <c r="U9" s="40"/>
      <c r="V9" s="52"/>
      <c r="W9" s="15"/>
      <c r="X9" s="40"/>
      <c r="Y9" s="15"/>
    </row>
    <row r="10" spans="1:25" x14ac:dyDescent="0.25">
      <c r="A10" s="10">
        <v>15476</v>
      </c>
      <c r="B10" s="84" t="s">
        <v>24</v>
      </c>
      <c r="C10" s="85"/>
      <c r="D10" s="86"/>
      <c r="E10" s="84" t="s">
        <v>12</v>
      </c>
      <c r="F10" s="85"/>
      <c r="G10" s="86"/>
      <c r="H10" s="2" t="s">
        <v>26</v>
      </c>
      <c r="I10" s="84" t="s">
        <v>13</v>
      </c>
      <c r="J10" s="86"/>
      <c r="K10" s="2">
        <v>445</v>
      </c>
      <c r="L10" s="84">
        <v>430</v>
      </c>
      <c r="M10" s="86"/>
      <c r="N10" s="84">
        <v>515</v>
      </c>
      <c r="O10" s="86"/>
      <c r="P10" s="2" t="s">
        <v>10</v>
      </c>
      <c r="Q10" s="2">
        <v>15.6</v>
      </c>
      <c r="R10" s="6">
        <f>Q10-(Q10*0.2)</f>
        <v>12.48</v>
      </c>
      <c r="S10" s="15">
        <f t="shared" si="0"/>
        <v>13.728</v>
      </c>
      <c r="T10" s="52">
        <f t="shared" si="1"/>
        <v>11.606400000000001</v>
      </c>
      <c r="U10" s="40">
        <f t="shared" si="2"/>
        <v>0.49296000000000001</v>
      </c>
      <c r="V10" s="52">
        <f t="shared" si="3"/>
        <v>0.87360000000000015</v>
      </c>
      <c r="W10" s="15">
        <f t="shared" si="4"/>
        <v>0.38064000000000014</v>
      </c>
      <c r="X10" s="40">
        <f t="shared" si="5"/>
        <v>9.5160000000000036E-3</v>
      </c>
      <c r="Y10" s="15">
        <f t="shared" si="6"/>
        <v>11.615916</v>
      </c>
    </row>
    <row r="11" spans="1:25" x14ac:dyDescent="0.25">
      <c r="A11" s="87" t="s">
        <v>1176</v>
      </c>
      <c r="B11" s="88"/>
      <c r="C11" s="84" t="s">
        <v>1182</v>
      </c>
      <c r="D11" s="85"/>
      <c r="E11" s="86"/>
      <c r="F11" s="63" t="s">
        <v>1178</v>
      </c>
      <c r="G11" s="84" t="s">
        <v>1179</v>
      </c>
      <c r="H11" s="85"/>
      <c r="I11" s="85"/>
      <c r="J11" s="85"/>
      <c r="K11" s="85"/>
      <c r="L11" s="85"/>
      <c r="M11" s="85"/>
      <c r="N11" s="85"/>
      <c r="O11" s="85"/>
      <c r="P11" s="85"/>
      <c r="Q11" s="86"/>
      <c r="R11" s="68"/>
      <c r="S11" s="15"/>
      <c r="T11" s="52"/>
      <c r="U11" s="40"/>
      <c r="V11" s="52"/>
      <c r="W11" s="15"/>
      <c r="X11" s="40"/>
      <c r="Y11" s="15"/>
    </row>
    <row r="12" spans="1:25" x14ac:dyDescent="0.25">
      <c r="A12" s="10">
        <v>15477</v>
      </c>
      <c r="B12" s="84" t="s">
        <v>29</v>
      </c>
      <c r="C12" s="85"/>
      <c r="D12" s="86"/>
      <c r="E12" s="84" t="s">
        <v>12</v>
      </c>
      <c r="F12" s="85"/>
      <c r="G12" s="86"/>
      <c r="H12" s="2" t="s">
        <v>11</v>
      </c>
      <c r="I12" s="84" t="s">
        <v>13</v>
      </c>
      <c r="J12" s="86"/>
      <c r="K12" s="2">
        <v>200</v>
      </c>
      <c r="L12" s="84">
        <v>200</v>
      </c>
      <c r="M12" s="86"/>
      <c r="N12" s="84">
        <v>155</v>
      </c>
      <c r="O12" s="86"/>
      <c r="P12" s="2" t="s">
        <v>10</v>
      </c>
      <c r="Q12" s="2">
        <v>1.72</v>
      </c>
      <c r="R12" s="6">
        <f>Q12-(Q12*0.2)</f>
        <v>1.3759999999999999</v>
      </c>
      <c r="S12" s="15">
        <f t="shared" si="0"/>
        <v>1.5136000000000001</v>
      </c>
      <c r="T12" s="52">
        <f t="shared" si="1"/>
        <v>1.2796799999999999</v>
      </c>
      <c r="U12" s="40">
        <f t="shared" si="2"/>
        <v>5.4351999999999998E-2</v>
      </c>
      <c r="V12" s="52">
        <f t="shared" si="3"/>
        <v>9.6320000000000003E-2</v>
      </c>
      <c r="W12" s="15">
        <f t="shared" si="4"/>
        <v>4.1968000000000005E-2</v>
      </c>
      <c r="X12" s="40">
        <f t="shared" si="5"/>
        <v>1.0492000000000001E-3</v>
      </c>
      <c r="Y12" s="15">
        <f t="shared" si="6"/>
        <v>1.2807291999999999</v>
      </c>
    </row>
    <row r="13" spans="1:25" x14ac:dyDescent="0.25">
      <c r="A13" s="87" t="s">
        <v>1176</v>
      </c>
      <c r="B13" s="88"/>
      <c r="C13" s="84" t="s">
        <v>1183</v>
      </c>
      <c r="D13" s="85"/>
      <c r="E13" s="86"/>
      <c r="F13" s="63" t="s">
        <v>1178</v>
      </c>
      <c r="G13" s="84" t="s">
        <v>1179</v>
      </c>
      <c r="H13" s="85"/>
      <c r="I13" s="85"/>
      <c r="J13" s="85"/>
      <c r="K13" s="85"/>
      <c r="L13" s="85"/>
      <c r="M13" s="85"/>
      <c r="N13" s="85"/>
      <c r="O13" s="85"/>
      <c r="P13" s="85"/>
      <c r="Q13" s="86"/>
      <c r="R13" s="68"/>
      <c r="S13" s="15"/>
      <c r="T13" s="52"/>
      <c r="U13" s="40"/>
      <c r="V13" s="52"/>
      <c r="W13" s="15"/>
      <c r="X13" s="40"/>
      <c r="Y13" s="15"/>
    </row>
    <row r="14" spans="1:25" x14ac:dyDescent="0.25">
      <c r="A14" s="10">
        <v>14783</v>
      </c>
      <c r="B14" s="84" t="s">
        <v>34</v>
      </c>
      <c r="C14" s="85"/>
      <c r="D14" s="86"/>
      <c r="E14" s="84" t="s">
        <v>12</v>
      </c>
      <c r="F14" s="85"/>
      <c r="G14" s="86"/>
      <c r="H14" s="2" t="s">
        <v>26</v>
      </c>
      <c r="I14" s="84" t="s">
        <v>13</v>
      </c>
      <c r="J14" s="86"/>
      <c r="K14" s="2">
        <v>344</v>
      </c>
      <c r="L14" s="84">
        <v>344</v>
      </c>
      <c r="M14" s="86"/>
      <c r="N14" s="84">
        <v>342</v>
      </c>
      <c r="O14" s="86"/>
      <c r="P14" s="2" t="s">
        <v>10</v>
      </c>
      <c r="Q14" s="2">
        <v>11.25</v>
      </c>
      <c r="R14" s="6">
        <f>Q14-(Q14*0.2)</f>
        <v>9</v>
      </c>
      <c r="S14" s="15">
        <f t="shared" si="0"/>
        <v>9.9</v>
      </c>
      <c r="T14" s="52">
        <f t="shared" si="1"/>
        <v>8.370000000000001</v>
      </c>
      <c r="U14" s="40">
        <f t="shared" si="2"/>
        <v>0.35549999999999998</v>
      </c>
      <c r="V14" s="52">
        <f t="shared" si="3"/>
        <v>0.63000000000000012</v>
      </c>
      <c r="W14" s="15">
        <f t="shared" si="4"/>
        <v>0.27450000000000013</v>
      </c>
      <c r="X14" s="40">
        <f t="shared" si="5"/>
        <v>6.862500000000004E-3</v>
      </c>
      <c r="Y14" s="15">
        <f t="shared" si="6"/>
        <v>8.3768625000000014</v>
      </c>
    </row>
    <row r="15" spans="1:25" x14ac:dyDescent="0.25">
      <c r="A15" s="87" t="s">
        <v>1176</v>
      </c>
      <c r="B15" s="88"/>
      <c r="C15" s="84" t="s">
        <v>1184</v>
      </c>
      <c r="D15" s="85"/>
      <c r="E15" s="86"/>
      <c r="F15" s="63" t="s">
        <v>1178</v>
      </c>
      <c r="G15" s="84" t="s">
        <v>1185</v>
      </c>
      <c r="H15" s="85"/>
      <c r="I15" s="85"/>
      <c r="J15" s="85"/>
      <c r="K15" s="85"/>
      <c r="L15" s="85"/>
      <c r="M15" s="85"/>
      <c r="N15" s="85"/>
      <c r="O15" s="85"/>
      <c r="P15" s="85"/>
      <c r="Q15" s="86"/>
      <c r="R15" s="68"/>
      <c r="S15" s="15"/>
      <c r="T15" s="52"/>
      <c r="U15" s="40"/>
      <c r="V15" s="52"/>
      <c r="W15" s="15"/>
      <c r="X15" s="40"/>
      <c r="Y15" s="15"/>
    </row>
    <row r="16" spans="1:25" x14ac:dyDescent="0.25">
      <c r="A16" s="10">
        <v>14797</v>
      </c>
      <c r="B16" s="84" t="s">
        <v>39</v>
      </c>
      <c r="C16" s="85"/>
      <c r="D16" s="86"/>
      <c r="E16" s="84" t="s">
        <v>12</v>
      </c>
      <c r="F16" s="85"/>
      <c r="G16" s="86"/>
      <c r="H16" s="2" t="s">
        <v>41</v>
      </c>
      <c r="I16" s="84" t="s">
        <v>13</v>
      </c>
      <c r="J16" s="86"/>
      <c r="K16" s="2">
        <v>302</v>
      </c>
      <c r="L16" s="84">
        <v>226</v>
      </c>
      <c r="M16" s="86"/>
      <c r="N16" s="84">
        <v>257</v>
      </c>
      <c r="O16" s="86"/>
      <c r="P16" s="2" t="s">
        <v>40</v>
      </c>
      <c r="Q16" s="2">
        <v>2.54</v>
      </c>
      <c r="R16" s="6">
        <f>Q16-(Q16*0.1)</f>
        <v>2.286</v>
      </c>
      <c r="S16" s="15">
        <f t="shared" si="0"/>
        <v>2.2351999999999999</v>
      </c>
      <c r="T16" s="52">
        <f t="shared" si="1"/>
        <v>2.1259800000000002</v>
      </c>
      <c r="U16" s="40">
        <f t="shared" si="2"/>
        <v>9.0297000000000002E-2</v>
      </c>
      <c r="V16" s="52">
        <f t="shared" si="3"/>
        <v>0.16002000000000002</v>
      </c>
      <c r="W16" s="15">
        <f t="shared" si="4"/>
        <v>6.9723000000000021E-2</v>
      </c>
      <c r="X16" s="40">
        <f t="shared" si="5"/>
        <v>1.7430750000000006E-3</v>
      </c>
      <c r="Y16" s="15">
        <f t="shared" si="6"/>
        <v>2.127723075</v>
      </c>
    </row>
    <row r="17" spans="1:25" x14ac:dyDescent="0.25">
      <c r="A17" s="87" t="s">
        <v>1176</v>
      </c>
      <c r="B17" s="88"/>
      <c r="C17" s="84" t="s">
        <v>1186</v>
      </c>
      <c r="D17" s="85"/>
      <c r="E17" s="86"/>
      <c r="F17" s="63" t="s">
        <v>1178</v>
      </c>
      <c r="G17" s="84" t="s">
        <v>1179</v>
      </c>
      <c r="H17" s="85"/>
      <c r="I17" s="85"/>
      <c r="J17" s="85"/>
      <c r="K17" s="85"/>
      <c r="L17" s="85"/>
      <c r="M17" s="85"/>
      <c r="N17" s="85"/>
      <c r="O17" s="85"/>
      <c r="P17" s="85"/>
      <c r="Q17" s="86"/>
      <c r="R17" s="68"/>
      <c r="S17" s="15"/>
      <c r="T17" s="52"/>
      <c r="U17" s="40"/>
      <c r="V17" s="52"/>
      <c r="W17" s="15"/>
      <c r="X17" s="40"/>
      <c r="Y17" s="15"/>
    </row>
    <row r="18" spans="1:25" x14ac:dyDescent="0.25">
      <c r="A18" s="10">
        <v>15189</v>
      </c>
      <c r="B18" s="84" t="s">
        <v>44</v>
      </c>
      <c r="C18" s="85"/>
      <c r="D18" s="86"/>
      <c r="E18" s="84" t="s">
        <v>12</v>
      </c>
      <c r="F18" s="85"/>
      <c r="G18" s="86"/>
      <c r="H18" s="2" t="s">
        <v>46</v>
      </c>
      <c r="I18" s="84" t="s">
        <v>13</v>
      </c>
      <c r="J18" s="86"/>
      <c r="K18" s="2">
        <v>635</v>
      </c>
      <c r="L18" s="84">
        <v>630</v>
      </c>
      <c r="M18" s="86"/>
      <c r="N18" s="84">
        <v>635</v>
      </c>
      <c r="O18" s="86"/>
      <c r="P18" s="2" t="s">
        <v>10</v>
      </c>
      <c r="Q18" s="2">
        <v>54.99</v>
      </c>
      <c r="R18" s="6">
        <f>Q18-(Q18*0.2)</f>
        <v>43.992000000000004</v>
      </c>
      <c r="S18" s="15">
        <f t="shared" si="0"/>
        <v>48.391200000000005</v>
      </c>
      <c r="T18" s="52">
        <f t="shared" si="1"/>
        <v>40.912560000000006</v>
      </c>
      <c r="U18" s="40">
        <f t="shared" si="2"/>
        <v>1.7376840000000002</v>
      </c>
      <c r="V18" s="52">
        <f t="shared" si="3"/>
        <v>3.0794400000000004</v>
      </c>
      <c r="W18" s="15">
        <f t="shared" si="4"/>
        <v>1.3417560000000002</v>
      </c>
      <c r="X18" s="40">
        <f t="shared" si="5"/>
        <v>3.3543900000000008E-2</v>
      </c>
      <c r="Y18" s="15">
        <f t="shared" si="6"/>
        <v>40.946103900000004</v>
      </c>
    </row>
    <row r="19" spans="1:25" x14ac:dyDescent="0.25">
      <c r="A19" s="87" t="s">
        <v>1176</v>
      </c>
      <c r="B19" s="88"/>
      <c r="C19" s="84" t="s">
        <v>1187</v>
      </c>
      <c r="D19" s="85"/>
      <c r="E19" s="86"/>
      <c r="F19" s="63" t="s">
        <v>1178</v>
      </c>
      <c r="G19" s="84" t="s">
        <v>1179</v>
      </c>
      <c r="H19" s="85"/>
      <c r="I19" s="85"/>
      <c r="J19" s="85"/>
      <c r="K19" s="85"/>
      <c r="L19" s="85"/>
      <c r="M19" s="85"/>
      <c r="N19" s="85"/>
      <c r="O19" s="85"/>
      <c r="P19" s="85"/>
      <c r="Q19" s="86"/>
      <c r="R19" s="68"/>
      <c r="S19" s="15"/>
      <c r="T19" s="52"/>
      <c r="U19" s="40"/>
      <c r="V19" s="52"/>
      <c r="W19" s="15"/>
      <c r="X19" s="40"/>
      <c r="Y19" s="15"/>
    </row>
    <row r="20" spans="1:25" x14ac:dyDescent="0.25">
      <c r="A20" s="10">
        <v>15474</v>
      </c>
      <c r="B20" s="84" t="s">
        <v>49</v>
      </c>
      <c r="C20" s="85"/>
      <c r="D20" s="86"/>
      <c r="E20" s="84" t="s">
        <v>12</v>
      </c>
      <c r="F20" s="85"/>
      <c r="G20" s="86"/>
      <c r="H20" s="2" t="s">
        <v>26</v>
      </c>
      <c r="I20" s="84" t="s">
        <v>13</v>
      </c>
      <c r="J20" s="86"/>
      <c r="K20" s="2">
        <v>640</v>
      </c>
      <c r="L20" s="84">
        <v>340</v>
      </c>
      <c r="M20" s="86"/>
      <c r="N20" s="84">
        <v>620</v>
      </c>
      <c r="O20" s="86"/>
      <c r="P20" s="2" t="s">
        <v>10</v>
      </c>
      <c r="Q20" s="2">
        <v>14.5</v>
      </c>
      <c r="R20" s="6">
        <f>Q20-(Q20*0.1)</f>
        <v>13.05</v>
      </c>
      <c r="S20" s="15">
        <f t="shared" si="0"/>
        <v>12.76</v>
      </c>
      <c r="T20" s="52">
        <f t="shared" si="1"/>
        <v>12.136500000000002</v>
      </c>
      <c r="U20" s="40">
        <f t="shared" si="2"/>
        <v>0.51547500000000002</v>
      </c>
      <c r="V20" s="52">
        <f t="shared" si="3"/>
        <v>0.91350000000000009</v>
      </c>
      <c r="W20" s="15">
        <f t="shared" si="4"/>
        <v>0.39802500000000007</v>
      </c>
      <c r="X20" s="40">
        <f t="shared" si="5"/>
        <v>9.9506250000000029E-3</v>
      </c>
      <c r="Y20" s="15">
        <f t="shared" si="6"/>
        <v>12.146450625000002</v>
      </c>
    </row>
    <row r="21" spans="1:25" x14ac:dyDescent="0.25">
      <c r="A21" s="87" t="s">
        <v>1176</v>
      </c>
      <c r="B21" s="88"/>
      <c r="C21" s="84" t="s">
        <v>1188</v>
      </c>
      <c r="D21" s="85"/>
      <c r="E21" s="86"/>
      <c r="F21" s="63" t="s">
        <v>1178</v>
      </c>
      <c r="G21" s="84" t="s">
        <v>1179</v>
      </c>
      <c r="H21" s="85"/>
      <c r="I21" s="85"/>
      <c r="J21" s="85"/>
      <c r="K21" s="85"/>
      <c r="L21" s="85"/>
      <c r="M21" s="85"/>
      <c r="N21" s="85"/>
      <c r="O21" s="85"/>
      <c r="P21" s="85"/>
      <c r="Q21" s="86"/>
      <c r="R21" s="68"/>
      <c r="S21" s="15"/>
      <c r="T21" s="52"/>
      <c r="U21" s="40"/>
      <c r="V21" s="52"/>
      <c r="W21" s="15"/>
      <c r="X21" s="40"/>
      <c r="Y21" s="15"/>
    </row>
    <row r="22" spans="1:25" x14ac:dyDescent="0.25">
      <c r="A22" s="10">
        <v>15473</v>
      </c>
      <c r="B22" s="84" t="s">
        <v>54</v>
      </c>
      <c r="C22" s="85"/>
      <c r="D22" s="86"/>
      <c r="E22" s="84" t="s">
        <v>12</v>
      </c>
      <c r="F22" s="85"/>
      <c r="G22" s="86"/>
      <c r="H22" s="2" t="s">
        <v>26</v>
      </c>
      <c r="I22" s="84" t="s">
        <v>13</v>
      </c>
      <c r="J22" s="86"/>
      <c r="K22" s="2">
        <v>513</v>
      </c>
      <c r="L22" s="84">
        <v>330</v>
      </c>
      <c r="M22" s="86"/>
      <c r="N22" s="84">
        <v>515</v>
      </c>
      <c r="O22" s="86"/>
      <c r="P22" s="2" t="s">
        <v>10</v>
      </c>
      <c r="Q22" s="2">
        <v>11</v>
      </c>
      <c r="R22" s="6">
        <f>Q22-(Q22*0.1)</f>
        <v>9.9</v>
      </c>
      <c r="S22" s="15">
        <f t="shared" si="0"/>
        <v>9.68</v>
      </c>
      <c r="T22" s="52">
        <f t="shared" si="1"/>
        <v>9.2070000000000007</v>
      </c>
      <c r="U22" s="40">
        <f t="shared" si="2"/>
        <v>0.39105000000000001</v>
      </c>
      <c r="V22" s="52">
        <f t="shared" si="3"/>
        <v>0.69300000000000006</v>
      </c>
      <c r="W22" s="15">
        <f t="shared" si="4"/>
        <v>0.30195000000000005</v>
      </c>
      <c r="X22" s="40">
        <f t="shared" si="5"/>
        <v>7.5487500000000016E-3</v>
      </c>
      <c r="Y22" s="15">
        <f t="shared" si="6"/>
        <v>9.2145487500000005</v>
      </c>
    </row>
    <row r="23" spans="1:25" x14ac:dyDescent="0.25">
      <c r="A23" s="87" t="s">
        <v>1176</v>
      </c>
      <c r="B23" s="88"/>
      <c r="C23" s="84" t="s">
        <v>1189</v>
      </c>
      <c r="D23" s="85"/>
      <c r="E23" s="86"/>
      <c r="F23" s="63" t="s">
        <v>1178</v>
      </c>
      <c r="G23" s="84" t="s">
        <v>1179</v>
      </c>
      <c r="H23" s="85"/>
      <c r="I23" s="85"/>
      <c r="J23" s="85"/>
      <c r="K23" s="85"/>
      <c r="L23" s="85"/>
      <c r="M23" s="85"/>
      <c r="N23" s="85"/>
      <c r="O23" s="85"/>
      <c r="P23" s="85"/>
      <c r="Q23" s="86"/>
      <c r="R23" s="68"/>
      <c r="S23" s="15"/>
      <c r="T23" s="52"/>
      <c r="U23" s="40"/>
      <c r="V23" s="52"/>
      <c r="W23" s="15"/>
      <c r="X23" s="40"/>
      <c r="Y23" s="15"/>
    </row>
    <row r="24" spans="1:25" x14ac:dyDescent="0.25">
      <c r="A24" s="10">
        <v>15090</v>
      </c>
      <c r="B24" s="84" t="s">
        <v>59</v>
      </c>
      <c r="C24" s="85"/>
      <c r="D24" s="86"/>
      <c r="E24" s="84" t="s">
        <v>12</v>
      </c>
      <c r="F24" s="85"/>
      <c r="G24" s="86"/>
      <c r="H24" s="2" t="s">
        <v>11</v>
      </c>
      <c r="I24" s="84" t="s">
        <v>13</v>
      </c>
      <c r="J24" s="86"/>
      <c r="K24" s="2">
        <v>169</v>
      </c>
      <c r="L24" s="84">
        <v>161</v>
      </c>
      <c r="M24" s="86"/>
      <c r="N24" s="84">
        <v>122</v>
      </c>
      <c r="O24" s="86"/>
      <c r="P24" s="2" t="s">
        <v>40</v>
      </c>
      <c r="Q24" s="2">
        <v>1</v>
      </c>
      <c r="R24" s="6">
        <f>Q24-(Q24*0.1)</f>
        <v>0.9</v>
      </c>
      <c r="S24" s="15">
        <f t="shared" si="0"/>
        <v>0.88</v>
      </c>
      <c r="T24" s="52">
        <f t="shared" si="1"/>
        <v>0.83700000000000008</v>
      </c>
      <c r="U24" s="40">
        <f t="shared" si="2"/>
        <v>3.5549999999999998E-2</v>
      </c>
      <c r="V24" s="52">
        <f t="shared" si="3"/>
        <v>6.3000000000000014E-2</v>
      </c>
      <c r="W24" s="15">
        <f t="shared" si="4"/>
        <v>2.7450000000000016E-2</v>
      </c>
      <c r="X24" s="40">
        <f t="shared" si="5"/>
        <v>6.8625000000000044E-4</v>
      </c>
      <c r="Y24" s="15">
        <f t="shared" si="6"/>
        <v>0.83768625000000008</v>
      </c>
    </row>
    <row r="25" spans="1:25" x14ac:dyDescent="0.25">
      <c r="A25" s="87" t="s">
        <v>1176</v>
      </c>
      <c r="B25" s="88"/>
      <c r="C25" s="84" t="s">
        <v>1190</v>
      </c>
      <c r="D25" s="85"/>
      <c r="E25" s="86"/>
      <c r="F25" s="63" t="s">
        <v>1178</v>
      </c>
      <c r="G25" s="84" t="s">
        <v>1185</v>
      </c>
      <c r="H25" s="85"/>
      <c r="I25" s="85"/>
      <c r="J25" s="85"/>
      <c r="K25" s="85"/>
      <c r="L25" s="85"/>
      <c r="M25" s="85"/>
      <c r="N25" s="85"/>
      <c r="O25" s="85"/>
      <c r="P25" s="85"/>
      <c r="Q25" s="86"/>
      <c r="R25" s="68"/>
      <c r="S25" s="15"/>
      <c r="T25" s="52"/>
      <c r="U25" s="40"/>
      <c r="V25" s="52"/>
      <c r="W25" s="15"/>
      <c r="X25" s="40"/>
      <c r="Y25" s="15"/>
    </row>
    <row r="26" spans="1:25" x14ac:dyDescent="0.25">
      <c r="A26" s="10">
        <v>15294</v>
      </c>
      <c r="B26" s="84" t="s">
        <v>64</v>
      </c>
      <c r="C26" s="85"/>
      <c r="D26" s="86"/>
      <c r="E26" s="84" t="s">
        <v>12</v>
      </c>
      <c r="F26" s="85"/>
      <c r="G26" s="86"/>
      <c r="H26" s="2" t="s">
        <v>66</v>
      </c>
      <c r="I26" s="84" t="s">
        <v>13</v>
      </c>
      <c r="J26" s="86"/>
      <c r="K26" s="2">
        <v>563</v>
      </c>
      <c r="L26" s="84">
        <v>295</v>
      </c>
      <c r="M26" s="86"/>
      <c r="N26" s="84">
        <v>455</v>
      </c>
      <c r="O26" s="86"/>
      <c r="P26" s="2" t="s">
        <v>10</v>
      </c>
      <c r="Q26" s="2">
        <v>20.100000000000001</v>
      </c>
      <c r="R26" s="6">
        <f>Q26-(Q26*0.2)</f>
        <v>16.080000000000002</v>
      </c>
      <c r="S26" s="15">
        <f t="shared" si="0"/>
        <v>17.688000000000002</v>
      </c>
      <c r="T26" s="52">
        <f t="shared" si="1"/>
        <v>14.954400000000003</v>
      </c>
      <c r="U26" s="40">
        <f t="shared" si="2"/>
        <v>0.63516000000000006</v>
      </c>
      <c r="V26" s="52">
        <f t="shared" si="3"/>
        <v>1.1256000000000002</v>
      </c>
      <c r="W26" s="15">
        <f t="shared" si="4"/>
        <v>0.4904400000000001</v>
      </c>
      <c r="X26" s="40">
        <f t="shared" si="5"/>
        <v>1.2261000000000003E-2</v>
      </c>
      <c r="Y26" s="15">
        <f t="shared" si="6"/>
        <v>14.966661000000004</v>
      </c>
    </row>
    <row r="27" spans="1:25" x14ac:dyDescent="0.25">
      <c r="A27" s="87" t="s">
        <v>1176</v>
      </c>
      <c r="B27" s="88"/>
      <c r="C27" s="84" t="s">
        <v>1191</v>
      </c>
      <c r="D27" s="85"/>
      <c r="E27" s="86"/>
      <c r="F27" s="63" t="s">
        <v>1178</v>
      </c>
      <c r="G27" s="84" t="s">
        <v>1179</v>
      </c>
      <c r="H27" s="85"/>
      <c r="I27" s="85"/>
      <c r="J27" s="85"/>
      <c r="K27" s="85"/>
      <c r="L27" s="85"/>
      <c r="M27" s="85"/>
      <c r="N27" s="85"/>
      <c r="O27" s="85"/>
      <c r="P27" s="85"/>
      <c r="Q27" s="86"/>
      <c r="R27" s="68"/>
      <c r="S27" s="15"/>
      <c r="T27" s="52"/>
      <c r="U27" s="40"/>
      <c r="V27" s="52"/>
      <c r="W27" s="15"/>
      <c r="X27" s="40"/>
      <c r="Y27" s="15"/>
    </row>
    <row r="28" spans="1:25" x14ac:dyDescent="0.25">
      <c r="A28" s="10">
        <v>14904</v>
      </c>
      <c r="B28" s="84" t="s">
        <v>69</v>
      </c>
      <c r="C28" s="85"/>
      <c r="D28" s="86"/>
      <c r="E28" s="84" t="s">
        <v>12</v>
      </c>
      <c r="F28" s="85"/>
      <c r="G28" s="86"/>
      <c r="H28" s="2" t="s">
        <v>66</v>
      </c>
      <c r="I28" s="84" t="s">
        <v>13</v>
      </c>
      <c r="J28" s="86"/>
      <c r="K28" s="2">
        <v>182</v>
      </c>
      <c r="L28" s="84">
        <v>142</v>
      </c>
      <c r="M28" s="86"/>
      <c r="N28" s="84">
        <v>287</v>
      </c>
      <c r="O28" s="86"/>
      <c r="P28" s="2" t="s">
        <v>40</v>
      </c>
      <c r="Q28" s="2">
        <v>2.95</v>
      </c>
      <c r="R28" s="6">
        <f>Q28-(Q28*0.2)</f>
        <v>2.3600000000000003</v>
      </c>
      <c r="S28" s="15">
        <f t="shared" si="0"/>
        <v>2.5960000000000001</v>
      </c>
      <c r="T28" s="52">
        <f t="shared" si="1"/>
        <v>2.1948000000000003</v>
      </c>
      <c r="U28" s="40">
        <f t="shared" si="2"/>
        <v>9.3220000000000011E-2</v>
      </c>
      <c r="V28" s="52">
        <f t="shared" si="3"/>
        <v>0.16520000000000004</v>
      </c>
      <c r="W28" s="15">
        <f t="shared" si="4"/>
        <v>7.198000000000003E-2</v>
      </c>
      <c r="X28" s="40">
        <f t="shared" si="5"/>
        <v>1.7995000000000008E-3</v>
      </c>
      <c r="Y28" s="15">
        <f t="shared" si="6"/>
        <v>2.1965995000000005</v>
      </c>
    </row>
    <row r="29" spans="1:25" x14ac:dyDescent="0.25">
      <c r="A29" s="87" t="s">
        <v>1176</v>
      </c>
      <c r="B29" s="88"/>
      <c r="C29" s="84">
        <v>183</v>
      </c>
      <c r="D29" s="85"/>
      <c r="E29" s="86"/>
      <c r="F29" s="63" t="s">
        <v>1178</v>
      </c>
      <c r="G29" s="84" t="s">
        <v>1179</v>
      </c>
      <c r="H29" s="85"/>
      <c r="I29" s="85"/>
      <c r="J29" s="85"/>
      <c r="K29" s="85"/>
      <c r="L29" s="85"/>
      <c r="M29" s="85"/>
      <c r="N29" s="85"/>
      <c r="O29" s="85"/>
      <c r="P29" s="85"/>
      <c r="Q29" s="86"/>
      <c r="R29" s="68"/>
      <c r="S29" s="15"/>
      <c r="T29" s="52"/>
      <c r="U29" s="40"/>
      <c r="V29" s="52"/>
      <c r="W29" s="15"/>
      <c r="X29" s="40"/>
      <c r="Y29" s="15"/>
    </row>
    <row r="30" spans="1:25" x14ac:dyDescent="0.25">
      <c r="A30" s="10">
        <v>12056</v>
      </c>
      <c r="B30" s="84" t="s">
        <v>74</v>
      </c>
      <c r="C30" s="85"/>
      <c r="D30" s="86"/>
      <c r="E30" s="84" t="s">
        <v>12</v>
      </c>
      <c r="F30" s="85"/>
      <c r="G30" s="86"/>
      <c r="H30" s="2" t="s">
        <v>11</v>
      </c>
      <c r="I30" s="84" t="s">
        <v>13</v>
      </c>
      <c r="J30" s="86"/>
      <c r="K30" s="2">
        <v>420</v>
      </c>
      <c r="L30" s="84">
        <v>215</v>
      </c>
      <c r="M30" s="86"/>
      <c r="N30" s="84">
        <v>405</v>
      </c>
      <c r="O30" s="86"/>
      <c r="P30" s="2" t="s">
        <v>40</v>
      </c>
      <c r="Q30" s="2">
        <v>4.53</v>
      </c>
      <c r="R30" s="6">
        <f>Q30-(Q30*0.2)</f>
        <v>3.6240000000000001</v>
      </c>
      <c r="S30" s="15">
        <f t="shared" si="0"/>
        <v>3.9864000000000002</v>
      </c>
      <c r="T30" s="52">
        <f t="shared" si="1"/>
        <v>3.3703200000000004</v>
      </c>
      <c r="U30" s="40">
        <f t="shared" si="2"/>
        <v>0.143148</v>
      </c>
      <c r="V30" s="52">
        <f t="shared" si="3"/>
        <v>0.25368000000000002</v>
      </c>
      <c r="W30" s="15">
        <f t="shared" si="4"/>
        <v>0.11053200000000002</v>
      </c>
      <c r="X30" s="40">
        <f t="shared" si="5"/>
        <v>2.7633000000000007E-3</v>
      </c>
      <c r="Y30" s="15">
        <f t="shared" si="6"/>
        <v>3.3730833000000002</v>
      </c>
    </row>
    <row r="31" spans="1:25" x14ac:dyDescent="0.25">
      <c r="A31" s="87" t="s">
        <v>1176</v>
      </c>
      <c r="B31" s="88"/>
      <c r="C31" s="84" t="s">
        <v>1192</v>
      </c>
      <c r="D31" s="85"/>
      <c r="E31" s="86"/>
      <c r="F31" s="63" t="s">
        <v>1178</v>
      </c>
      <c r="G31" s="84" t="s">
        <v>1179</v>
      </c>
      <c r="H31" s="85"/>
      <c r="I31" s="85"/>
      <c r="J31" s="85"/>
      <c r="K31" s="85"/>
      <c r="L31" s="85"/>
      <c r="M31" s="85"/>
      <c r="N31" s="85"/>
      <c r="O31" s="85"/>
      <c r="P31" s="85"/>
      <c r="Q31" s="86"/>
      <c r="R31" s="68"/>
      <c r="S31" s="15"/>
      <c r="T31" s="52"/>
      <c r="U31" s="40"/>
      <c r="V31" s="52"/>
      <c r="W31" s="15"/>
      <c r="X31" s="40"/>
      <c r="Y31" s="15"/>
    </row>
    <row r="32" spans="1:25" x14ac:dyDescent="0.25">
      <c r="A32" s="10">
        <v>15206</v>
      </c>
      <c r="B32" s="84" t="s">
        <v>79</v>
      </c>
      <c r="C32" s="85"/>
      <c r="D32" s="86"/>
      <c r="E32" s="84" t="s">
        <v>12</v>
      </c>
      <c r="F32" s="85"/>
      <c r="G32" s="86"/>
      <c r="H32" s="2" t="s">
        <v>11</v>
      </c>
      <c r="I32" s="84" t="s">
        <v>13</v>
      </c>
      <c r="J32" s="86"/>
      <c r="K32" s="2">
        <v>384</v>
      </c>
      <c r="L32" s="84">
        <v>201</v>
      </c>
      <c r="M32" s="86"/>
      <c r="N32" s="84">
        <v>232</v>
      </c>
      <c r="O32" s="86"/>
      <c r="P32" s="2" t="s">
        <v>10</v>
      </c>
      <c r="Q32" s="2">
        <v>2.71</v>
      </c>
      <c r="R32" s="6">
        <f>Q32-(Q32*0.2)</f>
        <v>2.1680000000000001</v>
      </c>
      <c r="S32" s="15">
        <f t="shared" si="0"/>
        <v>2.3847999999999998</v>
      </c>
      <c r="T32" s="52">
        <f t="shared" si="1"/>
        <v>2.0162400000000003</v>
      </c>
      <c r="U32" s="40">
        <f t="shared" si="2"/>
        <v>8.5636000000000004E-2</v>
      </c>
      <c r="V32" s="52">
        <f t="shared" si="3"/>
        <v>0.15176000000000003</v>
      </c>
      <c r="W32" s="15">
        <f t="shared" si="4"/>
        <v>6.612400000000003E-2</v>
      </c>
      <c r="X32" s="40">
        <f t="shared" si="5"/>
        <v>1.6531000000000009E-3</v>
      </c>
      <c r="Y32" s="15">
        <f t="shared" si="6"/>
        <v>2.0178931000000002</v>
      </c>
    </row>
    <row r="33" spans="1:25" x14ac:dyDescent="0.25">
      <c r="A33" s="87" t="s">
        <v>1176</v>
      </c>
      <c r="B33" s="88"/>
      <c r="C33" s="84" t="s">
        <v>1193</v>
      </c>
      <c r="D33" s="85"/>
      <c r="E33" s="86"/>
      <c r="F33" s="63" t="s">
        <v>1178</v>
      </c>
      <c r="G33" s="84" t="s">
        <v>1179</v>
      </c>
      <c r="H33" s="85"/>
      <c r="I33" s="85"/>
      <c r="J33" s="85"/>
      <c r="K33" s="85"/>
      <c r="L33" s="85"/>
      <c r="M33" s="85"/>
      <c r="N33" s="85"/>
      <c r="O33" s="85"/>
      <c r="P33" s="85"/>
      <c r="Q33" s="86"/>
      <c r="R33" s="68"/>
      <c r="S33" s="15"/>
      <c r="T33" s="52"/>
      <c r="U33" s="40"/>
      <c r="V33" s="52"/>
      <c r="W33" s="15"/>
      <c r="X33" s="40"/>
      <c r="Y33" s="15"/>
    </row>
    <row r="34" spans="1:25" x14ac:dyDescent="0.25">
      <c r="A34" s="10">
        <v>11507</v>
      </c>
      <c r="B34" s="84" t="s">
        <v>84</v>
      </c>
      <c r="C34" s="85"/>
      <c r="D34" s="86"/>
      <c r="E34" s="84" t="s">
        <v>12</v>
      </c>
      <c r="F34" s="85"/>
      <c r="G34" s="86"/>
      <c r="H34" s="2" t="s">
        <v>11</v>
      </c>
      <c r="I34" s="84" t="s">
        <v>13</v>
      </c>
      <c r="J34" s="86"/>
      <c r="K34" s="2">
        <v>325</v>
      </c>
      <c r="L34" s="84">
        <v>325</v>
      </c>
      <c r="M34" s="86"/>
      <c r="N34" s="84">
        <v>295</v>
      </c>
      <c r="O34" s="86"/>
      <c r="P34" s="2" t="s">
        <v>40</v>
      </c>
      <c r="Q34" s="2">
        <v>4.72</v>
      </c>
      <c r="R34" s="6">
        <f>Q34-(Q34*0.2)</f>
        <v>3.7759999999999998</v>
      </c>
      <c r="S34" s="15">
        <f t="shared" si="0"/>
        <v>4.1536</v>
      </c>
      <c r="T34" s="52">
        <f t="shared" si="1"/>
        <v>3.5116800000000001</v>
      </c>
      <c r="U34" s="40">
        <f t="shared" si="2"/>
        <v>0.14915200000000001</v>
      </c>
      <c r="V34" s="52">
        <f t="shared" si="3"/>
        <v>0.26432</v>
      </c>
      <c r="W34" s="15">
        <f t="shared" si="4"/>
        <v>0.11516799999999999</v>
      </c>
      <c r="X34" s="40">
        <f t="shared" si="5"/>
        <v>2.8792000000000002E-3</v>
      </c>
      <c r="Y34" s="15">
        <f t="shared" si="6"/>
        <v>3.5145592000000003</v>
      </c>
    </row>
    <row r="35" spans="1:25" x14ac:dyDescent="0.25">
      <c r="A35" s="87" t="s">
        <v>1176</v>
      </c>
      <c r="B35" s="88"/>
      <c r="C35" s="84" t="s">
        <v>1194</v>
      </c>
      <c r="D35" s="85"/>
      <c r="E35" s="86"/>
      <c r="F35" s="63" t="s">
        <v>1178</v>
      </c>
      <c r="G35" s="84" t="s">
        <v>1179</v>
      </c>
      <c r="H35" s="85"/>
      <c r="I35" s="85"/>
      <c r="J35" s="85"/>
      <c r="K35" s="85"/>
      <c r="L35" s="85"/>
      <c r="M35" s="85"/>
      <c r="N35" s="85"/>
      <c r="O35" s="85"/>
      <c r="P35" s="85"/>
      <c r="Q35" s="86"/>
      <c r="R35" s="68"/>
      <c r="S35" s="15"/>
      <c r="T35" s="52"/>
      <c r="U35" s="40"/>
      <c r="V35" s="52"/>
      <c r="W35" s="15"/>
      <c r="X35" s="40"/>
      <c r="Y35" s="15"/>
    </row>
    <row r="36" spans="1:25" x14ac:dyDescent="0.25">
      <c r="A36" s="10">
        <v>12105</v>
      </c>
      <c r="B36" s="84" t="s">
        <v>89</v>
      </c>
      <c r="C36" s="85"/>
      <c r="D36" s="86"/>
      <c r="E36" s="84" t="s">
        <v>12</v>
      </c>
      <c r="F36" s="85"/>
      <c r="G36" s="86"/>
      <c r="H36" s="2" t="s">
        <v>11</v>
      </c>
      <c r="I36" s="84" t="s">
        <v>13</v>
      </c>
      <c r="J36" s="86"/>
      <c r="K36" s="2">
        <v>320</v>
      </c>
      <c r="L36" s="84">
        <v>170</v>
      </c>
      <c r="M36" s="86"/>
      <c r="N36" s="84">
        <v>200</v>
      </c>
      <c r="O36" s="86"/>
      <c r="P36" s="2" t="s">
        <v>40</v>
      </c>
      <c r="Q36" s="2">
        <v>2.14</v>
      </c>
      <c r="R36" s="6">
        <f>Q36-(Q36*0.2)</f>
        <v>1.7120000000000002</v>
      </c>
      <c r="S36" s="15">
        <f t="shared" si="0"/>
        <v>1.8832000000000002</v>
      </c>
      <c r="T36" s="52">
        <f t="shared" si="1"/>
        <v>1.5921600000000002</v>
      </c>
      <c r="U36" s="40">
        <f t="shared" si="2"/>
        <v>6.7624000000000004E-2</v>
      </c>
      <c r="V36" s="52">
        <f t="shared" si="3"/>
        <v>0.11984000000000003</v>
      </c>
      <c r="W36" s="15">
        <f t="shared" si="4"/>
        <v>5.2216000000000026E-2</v>
      </c>
      <c r="X36" s="40">
        <f t="shared" si="5"/>
        <v>1.3054000000000008E-3</v>
      </c>
      <c r="Y36" s="15">
        <f t="shared" si="6"/>
        <v>1.5934654000000001</v>
      </c>
    </row>
    <row r="37" spans="1:25" x14ac:dyDescent="0.25">
      <c r="A37" s="87" t="s">
        <v>1176</v>
      </c>
      <c r="B37" s="88"/>
      <c r="C37" s="84" t="s">
        <v>1195</v>
      </c>
      <c r="D37" s="85"/>
      <c r="E37" s="86"/>
      <c r="F37" s="63" t="s">
        <v>1178</v>
      </c>
      <c r="G37" s="84" t="s">
        <v>1179</v>
      </c>
      <c r="H37" s="85"/>
      <c r="I37" s="85"/>
      <c r="J37" s="85"/>
      <c r="K37" s="85"/>
      <c r="L37" s="85"/>
      <c r="M37" s="85"/>
      <c r="N37" s="85"/>
      <c r="O37" s="85"/>
      <c r="P37" s="85"/>
      <c r="Q37" s="86"/>
      <c r="R37" s="68"/>
      <c r="S37" s="15"/>
      <c r="T37" s="52"/>
      <c r="U37" s="40"/>
      <c r="V37" s="52"/>
      <c r="W37" s="15"/>
      <c r="X37" s="40"/>
      <c r="Y37" s="15"/>
    </row>
    <row r="38" spans="1:25" x14ac:dyDescent="0.25">
      <c r="A38" s="10">
        <v>14966</v>
      </c>
      <c r="B38" s="84" t="s">
        <v>94</v>
      </c>
      <c r="C38" s="85"/>
      <c r="D38" s="86"/>
      <c r="E38" s="84" t="s">
        <v>12</v>
      </c>
      <c r="F38" s="85"/>
      <c r="G38" s="86"/>
      <c r="H38" s="2" t="s">
        <v>26</v>
      </c>
      <c r="I38" s="84" t="s">
        <v>13</v>
      </c>
      <c r="J38" s="86"/>
      <c r="K38" s="2">
        <v>830</v>
      </c>
      <c r="L38" s="84">
        <v>335</v>
      </c>
      <c r="M38" s="86"/>
      <c r="N38" s="84">
        <v>80</v>
      </c>
      <c r="O38" s="86"/>
      <c r="P38" s="2" t="s">
        <v>95</v>
      </c>
      <c r="Q38" s="2">
        <v>9.35</v>
      </c>
      <c r="R38" s="6">
        <f>Q38-(Q38*0.2)</f>
        <v>7.4799999999999995</v>
      </c>
      <c r="S38" s="15">
        <f t="shared" si="0"/>
        <v>8.2279999999999998</v>
      </c>
      <c r="T38" s="52">
        <f t="shared" si="1"/>
        <v>6.9564000000000004</v>
      </c>
      <c r="U38" s="40">
        <f t="shared" si="2"/>
        <v>0.29546</v>
      </c>
      <c r="V38" s="52">
        <f t="shared" si="3"/>
        <v>0.52360000000000007</v>
      </c>
      <c r="W38" s="15">
        <f t="shared" si="4"/>
        <v>0.22814000000000006</v>
      </c>
      <c r="X38" s="40">
        <f t="shared" si="5"/>
        <v>5.703500000000002E-3</v>
      </c>
      <c r="Y38" s="15">
        <f t="shared" si="6"/>
        <v>6.9621035000000004</v>
      </c>
    </row>
    <row r="39" spans="1:25" x14ac:dyDescent="0.25">
      <c r="A39" s="87" t="s">
        <v>1176</v>
      </c>
      <c r="B39" s="88"/>
      <c r="C39" s="84" t="s">
        <v>1196</v>
      </c>
      <c r="D39" s="85"/>
      <c r="E39" s="86"/>
      <c r="F39" s="63" t="s">
        <v>1178</v>
      </c>
      <c r="G39" s="84" t="s">
        <v>1185</v>
      </c>
      <c r="H39" s="85"/>
      <c r="I39" s="85"/>
      <c r="J39" s="85"/>
      <c r="K39" s="85"/>
      <c r="L39" s="85"/>
      <c r="M39" s="85"/>
      <c r="N39" s="85"/>
      <c r="O39" s="85"/>
      <c r="P39" s="85"/>
      <c r="Q39" s="86"/>
      <c r="R39" s="68"/>
      <c r="S39" s="15"/>
      <c r="T39" s="52"/>
      <c r="U39" s="40"/>
      <c r="V39" s="52"/>
      <c r="W39" s="15"/>
      <c r="X39" s="40"/>
      <c r="Y39" s="15"/>
    </row>
    <row r="40" spans="1:25" x14ac:dyDescent="0.25">
      <c r="A40" s="10">
        <v>14965</v>
      </c>
      <c r="B40" s="84" t="s">
        <v>99</v>
      </c>
      <c r="C40" s="85"/>
      <c r="D40" s="86"/>
      <c r="E40" s="84" t="s">
        <v>12</v>
      </c>
      <c r="F40" s="85"/>
      <c r="G40" s="86"/>
      <c r="H40" s="2" t="s">
        <v>26</v>
      </c>
      <c r="I40" s="84" t="s">
        <v>13</v>
      </c>
      <c r="J40" s="86"/>
      <c r="K40" s="2">
        <v>830</v>
      </c>
      <c r="L40" s="84">
        <v>335</v>
      </c>
      <c r="M40" s="86"/>
      <c r="N40" s="84">
        <v>160</v>
      </c>
      <c r="O40" s="86"/>
      <c r="P40" s="2" t="s">
        <v>40</v>
      </c>
      <c r="Q40" s="2">
        <v>11</v>
      </c>
      <c r="R40" s="6">
        <f>Q40-(Q40*0.2)</f>
        <v>8.8000000000000007</v>
      </c>
      <c r="S40" s="15">
        <f t="shared" si="0"/>
        <v>9.68</v>
      </c>
      <c r="T40" s="52">
        <f t="shared" si="1"/>
        <v>8.1840000000000011</v>
      </c>
      <c r="U40" s="40">
        <f t="shared" si="2"/>
        <v>0.34760000000000002</v>
      </c>
      <c r="V40" s="52">
        <f t="shared" si="3"/>
        <v>0.6160000000000001</v>
      </c>
      <c r="W40" s="15">
        <f t="shared" si="4"/>
        <v>0.26840000000000008</v>
      </c>
      <c r="X40" s="40">
        <f t="shared" si="5"/>
        <v>6.7100000000000024E-3</v>
      </c>
      <c r="Y40" s="15">
        <f t="shared" si="6"/>
        <v>8.190710000000001</v>
      </c>
    </row>
    <row r="41" spans="1:25" x14ac:dyDescent="0.25">
      <c r="A41" s="87" t="s">
        <v>1176</v>
      </c>
      <c r="B41" s="88"/>
      <c r="C41" s="84" t="s">
        <v>1197</v>
      </c>
      <c r="D41" s="85"/>
      <c r="E41" s="86"/>
      <c r="F41" s="63" t="s">
        <v>1178</v>
      </c>
      <c r="G41" s="84" t="s">
        <v>1185</v>
      </c>
      <c r="H41" s="85"/>
      <c r="I41" s="85"/>
      <c r="J41" s="85"/>
      <c r="K41" s="85"/>
      <c r="L41" s="85"/>
      <c r="M41" s="85"/>
      <c r="N41" s="85"/>
      <c r="O41" s="85"/>
      <c r="P41" s="85"/>
      <c r="Q41" s="86"/>
      <c r="R41" s="68"/>
      <c r="S41" s="15"/>
      <c r="T41" s="52"/>
      <c r="U41" s="40"/>
      <c r="V41" s="52"/>
      <c r="W41" s="15"/>
      <c r="X41" s="40"/>
      <c r="Y41" s="15"/>
    </row>
    <row r="42" spans="1:25" x14ac:dyDescent="0.25">
      <c r="A42" s="10">
        <v>15183</v>
      </c>
      <c r="B42" s="84" t="s">
        <v>104</v>
      </c>
      <c r="C42" s="85"/>
      <c r="D42" s="86"/>
      <c r="E42" s="84" t="s">
        <v>12</v>
      </c>
      <c r="F42" s="85"/>
      <c r="G42" s="86"/>
      <c r="H42" s="2" t="s">
        <v>26</v>
      </c>
      <c r="I42" s="84" t="s">
        <v>13</v>
      </c>
      <c r="J42" s="86"/>
      <c r="K42" s="2">
        <v>302</v>
      </c>
      <c r="L42" s="84">
        <v>302</v>
      </c>
      <c r="M42" s="86"/>
      <c r="N42" s="84">
        <v>265</v>
      </c>
      <c r="O42" s="86"/>
      <c r="P42" s="2" t="s">
        <v>10</v>
      </c>
      <c r="Q42" s="2">
        <v>5.71</v>
      </c>
      <c r="R42" s="6">
        <f>Q42-(Q42*0.1)</f>
        <v>5.1390000000000002</v>
      </c>
      <c r="S42" s="15">
        <f t="shared" si="0"/>
        <v>5.0247999999999999</v>
      </c>
      <c r="T42" s="52">
        <f t="shared" si="1"/>
        <v>4.7792700000000004</v>
      </c>
      <c r="U42" s="40">
        <f t="shared" si="2"/>
        <v>0.20299050000000002</v>
      </c>
      <c r="V42" s="52">
        <f t="shared" si="3"/>
        <v>0.35973000000000005</v>
      </c>
      <c r="W42" s="15">
        <f t="shared" si="4"/>
        <v>0.15673950000000003</v>
      </c>
      <c r="X42" s="40">
        <f t="shared" si="5"/>
        <v>3.9184875000000006E-3</v>
      </c>
      <c r="Y42" s="15">
        <f t="shared" si="6"/>
        <v>4.7831884875000004</v>
      </c>
    </row>
    <row r="43" spans="1:25" x14ac:dyDescent="0.25">
      <c r="A43" s="87" t="s">
        <v>1176</v>
      </c>
      <c r="B43" s="88"/>
      <c r="C43" s="84" t="s">
        <v>1198</v>
      </c>
      <c r="D43" s="85"/>
      <c r="E43" s="86"/>
      <c r="F43" s="63" t="s">
        <v>1178</v>
      </c>
      <c r="G43" s="84" t="s">
        <v>1179</v>
      </c>
      <c r="H43" s="85"/>
      <c r="I43" s="85"/>
      <c r="J43" s="85"/>
      <c r="K43" s="85"/>
      <c r="L43" s="85"/>
      <c r="M43" s="85"/>
      <c r="N43" s="85"/>
      <c r="O43" s="85"/>
      <c r="P43" s="85"/>
      <c r="Q43" s="86"/>
      <c r="R43" s="68"/>
      <c r="S43" s="15"/>
      <c r="T43" s="52"/>
      <c r="U43" s="40"/>
      <c r="V43" s="52"/>
      <c r="W43" s="15"/>
      <c r="X43" s="40"/>
      <c r="Y43" s="15"/>
    </row>
    <row r="44" spans="1:25" x14ac:dyDescent="0.25">
      <c r="A44" s="10">
        <v>14798</v>
      </c>
      <c r="B44" s="84" t="s">
        <v>109</v>
      </c>
      <c r="C44" s="85"/>
      <c r="D44" s="86"/>
      <c r="E44" s="84" t="s">
        <v>12</v>
      </c>
      <c r="F44" s="85"/>
      <c r="G44" s="86"/>
      <c r="H44" s="2" t="s">
        <v>11</v>
      </c>
      <c r="I44" s="84" t="s">
        <v>13</v>
      </c>
      <c r="J44" s="86"/>
      <c r="K44" s="2">
        <v>215</v>
      </c>
      <c r="L44" s="84">
        <v>206</v>
      </c>
      <c r="M44" s="86"/>
      <c r="N44" s="84">
        <v>198</v>
      </c>
      <c r="O44" s="86"/>
      <c r="P44" s="2" t="s">
        <v>40</v>
      </c>
      <c r="Q44" s="2">
        <v>2.04</v>
      </c>
      <c r="R44" s="6">
        <f>Q44-(Q44*0.2)</f>
        <v>1.6320000000000001</v>
      </c>
      <c r="S44" s="15">
        <f t="shared" si="0"/>
        <v>1.7952000000000001</v>
      </c>
      <c r="T44" s="52">
        <f t="shared" si="1"/>
        <v>1.5177600000000002</v>
      </c>
      <c r="U44" s="40">
        <f t="shared" si="2"/>
        <v>6.4464000000000007E-2</v>
      </c>
      <c r="V44" s="52">
        <f t="shared" si="3"/>
        <v>0.11424000000000002</v>
      </c>
      <c r="W44" s="15">
        <f t="shared" si="4"/>
        <v>4.9776000000000015E-2</v>
      </c>
      <c r="X44" s="40">
        <f t="shared" si="5"/>
        <v>1.2444000000000005E-3</v>
      </c>
      <c r="Y44" s="15">
        <f t="shared" si="6"/>
        <v>1.5190044000000003</v>
      </c>
    </row>
    <row r="45" spans="1:25" x14ac:dyDescent="0.25">
      <c r="A45" s="87" t="s">
        <v>1176</v>
      </c>
      <c r="B45" s="88"/>
      <c r="C45" s="84" t="s">
        <v>1199</v>
      </c>
      <c r="D45" s="85"/>
      <c r="E45" s="86"/>
      <c r="F45" s="63" t="s">
        <v>1178</v>
      </c>
      <c r="G45" s="84" t="s">
        <v>1179</v>
      </c>
      <c r="H45" s="85"/>
      <c r="I45" s="85"/>
      <c r="J45" s="85"/>
      <c r="K45" s="85"/>
      <c r="L45" s="85"/>
      <c r="M45" s="85"/>
      <c r="N45" s="85"/>
      <c r="O45" s="85"/>
      <c r="P45" s="85"/>
      <c r="Q45" s="86"/>
      <c r="R45" s="68"/>
      <c r="S45" s="15"/>
      <c r="T45" s="52"/>
      <c r="U45" s="40"/>
      <c r="V45" s="52"/>
      <c r="W45" s="15"/>
      <c r="X45" s="40"/>
      <c r="Y45" s="15"/>
    </row>
    <row r="46" spans="1:25" x14ac:dyDescent="0.25">
      <c r="A46" s="10">
        <v>14781</v>
      </c>
      <c r="B46" s="84" t="s">
        <v>114</v>
      </c>
      <c r="C46" s="85"/>
      <c r="D46" s="86"/>
      <c r="E46" s="84" t="s">
        <v>12</v>
      </c>
      <c r="F46" s="85"/>
      <c r="G46" s="86"/>
      <c r="H46" s="2" t="s">
        <v>11</v>
      </c>
      <c r="I46" s="84" t="s">
        <v>13</v>
      </c>
      <c r="J46" s="86"/>
      <c r="K46" s="2">
        <v>215</v>
      </c>
      <c r="L46" s="84">
        <v>206</v>
      </c>
      <c r="M46" s="86"/>
      <c r="N46" s="84">
        <v>198</v>
      </c>
      <c r="O46" s="86"/>
      <c r="P46" s="2" t="s">
        <v>40</v>
      </c>
      <c r="Q46" s="2">
        <v>2.0699999999999998</v>
      </c>
      <c r="R46" s="6">
        <f>Q46-(Q46*0.2)</f>
        <v>1.6559999999999999</v>
      </c>
      <c r="S46" s="15">
        <f t="shared" si="0"/>
        <v>1.8215999999999999</v>
      </c>
      <c r="T46" s="52">
        <f t="shared" si="1"/>
        <v>1.5400799999999999</v>
      </c>
      <c r="U46" s="40">
        <f t="shared" si="2"/>
        <v>6.5411999999999998E-2</v>
      </c>
      <c r="V46" s="52">
        <f t="shared" si="3"/>
        <v>0.11592000000000001</v>
      </c>
      <c r="W46" s="15">
        <f t="shared" si="4"/>
        <v>5.0508000000000011E-2</v>
      </c>
      <c r="X46" s="40">
        <f t="shared" si="5"/>
        <v>1.2627000000000003E-3</v>
      </c>
      <c r="Y46" s="15">
        <f t="shared" si="6"/>
        <v>1.5413427</v>
      </c>
    </row>
    <row r="47" spans="1:25" x14ac:dyDescent="0.25">
      <c r="A47" s="87" t="s">
        <v>1176</v>
      </c>
      <c r="B47" s="88"/>
      <c r="C47" s="84" t="s">
        <v>1200</v>
      </c>
      <c r="D47" s="85"/>
      <c r="E47" s="86"/>
      <c r="F47" s="63" t="s">
        <v>1178</v>
      </c>
      <c r="G47" s="84" t="s">
        <v>1185</v>
      </c>
      <c r="H47" s="85"/>
      <c r="I47" s="85"/>
      <c r="J47" s="85"/>
      <c r="K47" s="85"/>
      <c r="L47" s="85"/>
      <c r="M47" s="85"/>
      <c r="N47" s="85"/>
      <c r="O47" s="85"/>
      <c r="P47" s="85"/>
      <c r="Q47" s="86"/>
      <c r="R47" s="68"/>
      <c r="S47" s="15"/>
      <c r="T47" s="52"/>
      <c r="U47" s="40"/>
      <c r="V47" s="52"/>
      <c r="W47" s="15"/>
      <c r="X47" s="40"/>
      <c r="Y47" s="15"/>
    </row>
    <row r="48" spans="1:25" x14ac:dyDescent="0.25">
      <c r="A48" s="10">
        <v>13317</v>
      </c>
      <c r="B48" s="84" t="s">
        <v>119</v>
      </c>
      <c r="C48" s="85"/>
      <c r="D48" s="86"/>
      <c r="E48" s="84" t="s">
        <v>12</v>
      </c>
      <c r="F48" s="85"/>
      <c r="G48" s="86"/>
      <c r="H48" s="2" t="s">
        <v>11</v>
      </c>
      <c r="I48" s="84" t="s">
        <v>13</v>
      </c>
      <c r="J48" s="86"/>
      <c r="K48" s="2">
        <v>440</v>
      </c>
      <c r="L48" s="84">
        <v>205</v>
      </c>
      <c r="M48" s="86"/>
      <c r="N48" s="84">
        <v>410</v>
      </c>
      <c r="O48" s="86"/>
      <c r="P48" s="2" t="s">
        <v>40</v>
      </c>
      <c r="Q48" s="2">
        <v>4.1500000000000004</v>
      </c>
      <c r="R48" s="6">
        <f>Q48-(Q48*0.2)</f>
        <v>3.3200000000000003</v>
      </c>
      <c r="S48" s="15">
        <f t="shared" si="0"/>
        <v>3.6520000000000001</v>
      </c>
      <c r="T48" s="52">
        <f t="shared" si="1"/>
        <v>3.0876000000000006</v>
      </c>
      <c r="U48" s="40">
        <f t="shared" si="2"/>
        <v>0.13114000000000001</v>
      </c>
      <c r="V48" s="52">
        <f t="shared" si="3"/>
        <v>0.23240000000000005</v>
      </c>
      <c r="W48" s="15">
        <f t="shared" si="4"/>
        <v>0.10126000000000004</v>
      </c>
      <c r="X48" s="40">
        <f t="shared" si="5"/>
        <v>2.5315000000000012E-3</v>
      </c>
      <c r="Y48" s="15">
        <f t="shared" si="6"/>
        <v>3.0901315000000005</v>
      </c>
    </row>
    <row r="49" spans="1:25" x14ac:dyDescent="0.25">
      <c r="A49" s="87" t="s">
        <v>1176</v>
      </c>
      <c r="B49" s="88"/>
      <c r="C49" s="84" t="s">
        <v>1201</v>
      </c>
      <c r="D49" s="85"/>
      <c r="E49" s="86"/>
      <c r="F49" s="63" t="s">
        <v>1178</v>
      </c>
      <c r="G49" s="84" t="s">
        <v>1179</v>
      </c>
      <c r="H49" s="85"/>
      <c r="I49" s="85"/>
      <c r="J49" s="85"/>
      <c r="K49" s="85"/>
      <c r="L49" s="85"/>
      <c r="M49" s="85"/>
      <c r="N49" s="85"/>
      <c r="O49" s="85"/>
      <c r="P49" s="85"/>
      <c r="Q49" s="86"/>
      <c r="R49" s="68"/>
      <c r="S49" s="15"/>
      <c r="T49" s="52"/>
      <c r="U49" s="40"/>
      <c r="V49" s="52"/>
      <c r="W49" s="15"/>
      <c r="X49" s="40"/>
      <c r="Y49" s="15"/>
    </row>
    <row r="50" spans="1:25" x14ac:dyDescent="0.25">
      <c r="A50" s="10">
        <v>14810</v>
      </c>
      <c r="B50" s="84" t="s">
        <v>124</v>
      </c>
      <c r="C50" s="85"/>
      <c r="D50" s="86"/>
      <c r="E50" s="84" t="s">
        <v>12</v>
      </c>
      <c r="F50" s="85"/>
      <c r="G50" s="86"/>
      <c r="H50" s="2" t="s">
        <v>26</v>
      </c>
      <c r="I50" s="84" t="s">
        <v>13</v>
      </c>
      <c r="J50" s="86"/>
      <c r="K50" s="2">
        <v>476</v>
      </c>
      <c r="L50" s="84">
        <v>476</v>
      </c>
      <c r="M50" s="86"/>
      <c r="N50" s="84">
        <v>297</v>
      </c>
      <c r="O50" s="86"/>
      <c r="P50" s="2" t="s">
        <v>40</v>
      </c>
      <c r="Q50" s="2">
        <v>13.72</v>
      </c>
      <c r="R50" s="6">
        <f>Q50-(Q50*0.2)</f>
        <v>10.976000000000001</v>
      </c>
      <c r="S50" s="15">
        <f t="shared" si="0"/>
        <v>12.073600000000001</v>
      </c>
      <c r="T50" s="52">
        <f t="shared" si="1"/>
        <v>10.207680000000002</v>
      </c>
      <c r="U50" s="40">
        <f t="shared" si="2"/>
        <v>0.43355200000000005</v>
      </c>
      <c r="V50" s="52">
        <f t="shared" si="3"/>
        <v>0.76832000000000011</v>
      </c>
      <c r="W50" s="15">
        <f t="shared" si="4"/>
        <v>0.33476800000000007</v>
      </c>
      <c r="X50" s="40">
        <f t="shared" si="5"/>
        <v>8.369200000000002E-3</v>
      </c>
      <c r="Y50" s="15">
        <f t="shared" si="6"/>
        <v>10.216049200000002</v>
      </c>
    </row>
    <row r="51" spans="1:25" x14ac:dyDescent="0.25">
      <c r="A51" s="87" t="s">
        <v>1176</v>
      </c>
      <c r="B51" s="88"/>
      <c r="C51" s="84" t="s">
        <v>1202</v>
      </c>
      <c r="D51" s="85"/>
      <c r="E51" s="86"/>
      <c r="F51" s="63" t="s">
        <v>1178</v>
      </c>
      <c r="G51" s="84" t="s">
        <v>1179</v>
      </c>
      <c r="H51" s="85"/>
      <c r="I51" s="85"/>
      <c r="J51" s="85"/>
      <c r="K51" s="85"/>
      <c r="L51" s="85"/>
      <c r="M51" s="85"/>
      <c r="N51" s="85"/>
      <c r="O51" s="85"/>
      <c r="P51" s="85"/>
      <c r="Q51" s="86"/>
      <c r="R51" s="68"/>
      <c r="S51" s="15"/>
      <c r="T51" s="52"/>
      <c r="U51" s="40"/>
      <c r="V51" s="52"/>
      <c r="W51" s="15"/>
      <c r="X51" s="40"/>
      <c r="Y51" s="15"/>
    </row>
    <row r="52" spans="1:25" x14ac:dyDescent="0.25">
      <c r="A52" s="10">
        <v>14886</v>
      </c>
      <c r="B52" s="84" t="s">
        <v>129</v>
      </c>
      <c r="C52" s="85"/>
      <c r="D52" s="86"/>
      <c r="E52" s="84" t="s">
        <v>12</v>
      </c>
      <c r="F52" s="85"/>
      <c r="G52" s="86"/>
      <c r="H52" s="2" t="s">
        <v>26</v>
      </c>
      <c r="I52" s="84" t="s">
        <v>13</v>
      </c>
      <c r="J52" s="86"/>
      <c r="K52" s="2">
        <v>386</v>
      </c>
      <c r="L52" s="84">
        <v>386</v>
      </c>
      <c r="M52" s="86"/>
      <c r="N52" s="84">
        <v>292</v>
      </c>
      <c r="O52" s="86"/>
      <c r="P52" s="2" t="s">
        <v>40</v>
      </c>
      <c r="Q52" s="2">
        <v>9.8800000000000008</v>
      </c>
      <c r="R52" s="6">
        <f>Q52-(Q52*0.2)</f>
        <v>7.9040000000000008</v>
      </c>
      <c r="S52" s="15">
        <f t="shared" si="0"/>
        <v>8.6943999999999999</v>
      </c>
      <c r="T52" s="52">
        <f t="shared" si="1"/>
        <v>7.3507200000000008</v>
      </c>
      <c r="U52" s="40">
        <f t="shared" si="2"/>
        <v>0.31220800000000004</v>
      </c>
      <c r="V52" s="52">
        <f t="shared" si="3"/>
        <v>0.55328000000000011</v>
      </c>
      <c r="W52" s="15">
        <f t="shared" si="4"/>
        <v>0.24107200000000006</v>
      </c>
      <c r="X52" s="40">
        <f t="shared" si="5"/>
        <v>6.0268000000000023E-3</v>
      </c>
      <c r="Y52" s="15">
        <f t="shared" si="6"/>
        <v>7.3567468000000007</v>
      </c>
    </row>
    <row r="53" spans="1:25" x14ac:dyDescent="0.25">
      <c r="A53" s="87" t="s">
        <v>1176</v>
      </c>
      <c r="B53" s="88"/>
      <c r="C53" s="84" t="s">
        <v>1203</v>
      </c>
      <c r="D53" s="85"/>
      <c r="E53" s="86"/>
      <c r="F53" s="63" t="s">
        <v>1178</v>
      </c>
      <c r="G53" s="84" t="s">
        <v>1179</v>
      </c>
      <c r="H53" s="85"/>
      <c r="I53" s="85"/>
      <c r="J53" s="85"/>
      <c r="K53" s="85"/>
      <c r="L53" s="85"/>
      <c r="M53" s="85"/>
      <c r="N53" s="85"/>
      <c r="O53" s="85"/>
      <c r="P53" s="85"/>
      <c r="Q53" s="86"/>
      <c r="R53" s="68"/>
      <c r="S53" s="15"/>
      <c r="T53" s="52"/>
      <c r="U53" s="40"/>
      <c r="V53" s="52"/>
      <c r="W53" s="15"/>
      <c r="X53" s="40"/>
      <c r="Y53" s="15"/>
    </row>
    <row r="54" spans="1:25" x14ac:dyDescent="0.25">
      <c r="A54" s="10">
        <v>14811</v>
      </c>
      <c r="B54" s="84" t="s">
        <v>134</v>
      </c>
      <c r="C54" s="85"/>
      <c r="D54" s="86"/>
      <c r="E54" s="84" t="s">
        <v>12</v>
      </c>
      <c r="F54" s="85"/>
      <c r="G54" s="86"/>
      <c r="H54" s="2" t="s">
        <v>11</v>
      </c>
      <c r="I54" s="84" t="s">
        <v>13</v>
      </c>
      <c r="J54" s="86"/>
      <c r="K54" s="2">
        <v>437</v>
      </c>
      <c r="L54" s="84">
        <v>228</v>
      </c>
      <c r="M54" s="86"/>
      <c r="N54" s="84">
        <v>236</v>
      </c>
      <c r="O54" s="86"/>
      <c r="P54" s="2" t="s">
        <v>40</v>
      </c>
      <c r="Q54" s="2">
        <v>3.78</v>
      </c>
      <c r="R54" s="6">
        <f>Q54-(Q54*0.2)</f>
        <v>3.024</v>
      </c>
      <c r="S54" s="15">
        <f t="shared" si="0"/>
        <v>3.3264</v>
      </c>
      <c r="T54" s="52">
        <f t="shared" si="1"/>
        <v>2.8123200000000002</v>
      </c>
      <c r="U54" s="40">
        <f t="shared" si="2"/>
        <v>0.119448</v>
      </c>
      <c r="V54" s="52">
        <f t="shared" si="3"/>
        <v>0.21168000000000003</v>
      </c>
      <c r="W54" s="15">
        <f t="shared" si="4"/>
        <v>9.2232000000000036E-2</v>
      </c>
      <c r="X54" s="40">
        <f t="shared" si="5"/>
        <v>2.3058000000000011E-3</v>
      </c>
      <c r="Y54" s="15">
        <f t="shared" si="6"/>
        <v>2.8146258</v>
      </c>
    </row>
    <row r="55" spans="1:25" x14ac:dyDescent="0.25">
      <c r="A55" s="87" t="s">
        <v>1176</v>
      </c>
      <c r="B55" s="88"/>
      <c r="C55" s="84" t="s">
        <v>1204</v>
      </c>
      <c r="D55" s="85"/>
      <c r="E55" s="86"/>
      <c r="F55" s="63" t="s">
        <v>1178</v>
      </c>
      <c r="G55" s="84" t="s">
        <v>1179</v>
      </c>
      <c r="H55" s="85"/>
      <c r="I55" s="85"/>
      <c r="J55" s="85"/>
      <c r="K55" s="85"/>
      <c r="L55" s="85"/>
      <c r="M55" s="85"/>
      <c r="N55" s="85"/>
      <c r="O55" s="85"/>
      <c r="P55" s="85"/>
      <c r="Q55" s="86"/>
      <c r="R55" s="68"/>
      <c r="S55" s="15"/>
      <c r="T55" s="52"/>
      <c r="U55" s="40"/>
      <c r="V55" s="52"/>
      <c r="W55" s="15"/>
      <c r="X55" s="40"/>
      <c r="Y55" s="15"/>
    </row>
    <row r="56" spans="1:25" x14ac:dyDescent="0.25">
      <c r="A56" s="10">
        <v>13048</v>
      </c>
      <c r="B56" s="84" t="s">
        <v>139</v>
      </c>
      <c r="C56" s="85"/>
      <c r="D56" s="86"/>
      <c r="E56" s="84" t="s">
        <v>12</v>
      </c>
      <c r="F56" s="85"/>
      <c r="G56" s="86"/>
      <c r="H56" s="2" t="s">
        <v>26</v>
      </c>
      <c r="I56" s="84" t="s">
        <v>13</v>
      </c>
      <c r="J56" s="86"/>
      <c r="K56" s="2">
        <v>510</v>
      </c>
      <c r="L56" s="84">
        <v>475</v>
      </c>
      <c r="M56" s="86"/>
      <c r="N56" s="84">
        <v>435</v>
      </c>
      <c r="O56" s="86"/>
      <c r="P56" s="2" t="s">
        <v>40</v>
      </c>
      <c r="Q56" s="2">
        <v>16.54</v>
      </c>
      <c r="R56" s="6">
        <f>Q56-(Q56*0.2)</f>
        <v>13.231999999999999</v>
      </c>
      <c r="S56" s="15">
        <f t="shared" si="0"/>
        <v>14.555199999999999</v>
      </c>
      <c r="T56" s="52">
        <f t="shared" si="1"/>
        <v>12.305759999999999</v>
      </c>
      <c r="U56" s="40">
        <f t="shared" si="2"/>
        <v>0.52266400000000002</v>
      </c>
      <c r="V56" s="52">
        <f t="shared" si="3"/>
        <v>0.92624000000000006</v>
      </c>
      <c r="W56" s="15">
        <f t="shared" si="4"/>
        <v>0.40357600000000005</v>
      </c>
      <c r="X56" s="40">
        <f t="shared" si="5"/>
        <v>1.0089400000000002E-2</v>
      </c>
      <c r="Y56" s="15">
        <f t="shared" si="6"/>
        <v>12.315849399999999</v>
      </c>
    </row>
    <row r="57" spans="1:25" x14ac:dyDescent="0.25">
      <c r="A57" s="87" t="s">
        <v>1176</v>
      </c>
      <c r="B57" s="88"/>
      <c r="C57" s="84">
        <v>157</v>
      </c>
      <c r="D57" s="85"/>
      <c r="E57" s="86"/>
      <c r="F57" s="63" t="s">
        <v>1178</v>
      </c>
      <c r="G57" s="84" t="s">
        <v>1179</v>
      </c>
      <c r="H57" s="85"/>
      <c r="I57" s="85"/>
      <c r="J57" s="85"/>
      <c r="K57" s="85"/>
      <c r="L57" s="85"/>
      <c r="M57" s="85"/>
      <c r="N57" s="85"/>
      <c r="O57" s="85"/>
      <c r="P57" s="85"/>
      <c r="Q57" s="86"/>
      <c r="R57" s="68"/>
      <c r="S57" s="15"/>
      <c r="T57" s="52"/>
      <c r="U57" s="40"/>
      <c r="V57" s="52"/>
      <c r="W57" s="15"/>
      <c r="X57" s="40"/>
      <c r="Y57" s="15"/>
    </row>
    <row r="58" spans="1:25" x14ac:dyDescent="0.25">
      <c r="A58" s="10">
        <v>13318</v>
      </c>
      <c r="B58" s="84" t="s">
        <v>144</v>
      </c>
      <c r="C58" s="85"/>
      <c r="D58" s="86"/>
      <c r="E58" s="84" t="s">
        <v>12</v>
      </c>
      <c r="F58" s="85"/>
      <c r="G58" s="86"/>
      <c r="H58" s="2" t="s">
        <v>11</v>
      </c>
      <c r="I58" s="84" t="s">
        <v>13</v>
      </c>
      <c r="J58" s="86"/>
      <c r="K58" s="2">
        <v>228</v>
      </c>
      <c r="L58" s="84">
        <v>220</v>
      </c>
      <c r="M58" s="86"/>
      <c r="N58" s="84">
        <v>275</v>
      </c>
      <c r="O58" s="86"/>
      <c r="P58" s="2" t="s">
        <v>40</v>
      </c>
      <c r="Q58" s="2">
        <v>2.4500000000000002</v>
      </c>
      <c r="R58" s="6">
        <f>Q58-(Q58*0.2)</f>
        <v>1.9600000000000002</v>
      </c>
      <c r="S58" s="15">
        <f t="shared" si="0"/>
        <v>2.1560000000000001</v>
      </c>
      <c r="T58" s="52">
        <f t="shared" si="1"/>
        <v>1.8228000000000002</v>
      </c>
      <c r="U58" s="40">
        <f t="shared" si="2"/>
        <v>7.7420000000000003E-2</v>
      </c>
      <c r="V58" s="52">
        <f t="shared" si="3"/>
        <v>0.13720000000000002</v>
      </c>
      <c r="W58" s="15">
        <f t="shared" si="4"/>
        <v>5.9780000000000014E-2</v>
      </c>
      <c r="X58" s="40">
        <f t="shared" si="5"/>
        <v>1.4945000000000004E-3</v>
      </c>
      <c r="Y58" s="15">
        <f t="shared" si="6"/>
        <v>1.8242945000000002</v>
      </c>
    </row>
    <row r="59" spans="1:25" x14ac:dyDescent="0.25">
      <c r="A59" s="87" t="s">
        <v>1176</v>
      </c>
      <c r="B59" s="88"/>
      <c r="C59" s="84" t="s">
        <v>1205</v>
      </c>
      <c r="D59" s="85"/>
      <c r="E59" s="86"/>
      <c r="F59" s="63" t="s">
        <v>1178</v>
      </c>
      <c r="G59" s="84" t="s">
        <v>1179</v>
      </c>
      <c r="H59" s="85"/>
      <c r="I59" s="85"/>
      <c r="J59" s="85"/>
      <c r="K59" s="85"/>
      <c r="L59" s="85"/>
      <c r="M59" s="85"/>
      <c r="N59" s="85"/>
      <c r="O59" s="85"/>
      <c r="P59" s="85"/>
      <c r="Q59" s="86"/>
      <c r="R59" s="68"/>
      <c r="S59" s="15"/>
      <c r="T59" s="52"/>
      <c r="U59" s="40"/>
      <c r="V59" s="52"/>
      <c r="W59" s="15"/>
      <c r="X59" s="40"/>
      <c r="Y59" s="15"/>
    </row>
    <row r="60" spans="1:25" x14ac:dyDescent="0.25">
      <c r="A60" s="10">
        <v>13533</v>
      </c>
      <c r="B60" s="84" t="s">
        <v>149</v>
      </c>
      <c r="C60" s="85"/>
      <c r="D60" s="86"/>
      <c r="E60" s="84" t="s">
        <v>12</v>
      </c>
      <c r="F60" s="85"/>
      <c r="G60" s="86"/>
      <c r="H60" s="2" t="s">
        <v>11</v>
      </c>
      <c r="I60" s="84" t="s">
        <v>13</v>
      </c>
      <c r="J60" s="86"/>
      <c r="K60" s="2">
        <v>395</v>
      </c>
      <c r="L60" s="84">
        <v>200</v>
      </c>
      <c r="M60" s="86"/>
      <c r="N60" s="84">
        <v>350</v>
      </c>
      <c r="O60" s="86"/>
      <c r="P60" s="2" t="s">
        <v>40</v>
      </c>
      <c r="Q60" s="2">
        <v>3.71</v>
      </c>
      <c r="R60" s="6">
        <f>Q60-(Q60*0.2)</f>
        <v>2.968</v>
      </c>
      <c r="S60" s="15">
        <f t="shared" si="0"/>
        <v>3.2648000000000001</v>
      </c>
      <c r="T60" s="52">
        <f t="shared" si="1"/>
        <v>2.76024</v>
      </c>
      <c r="U60" s="40">
        <f t="shared" si="2"/>
        <v>0.11723600000000001</v>
      </c>
      <c r="V60" s="52">
        <f t="shared" si="3"/>
        <v>0.20776000000000003</v>
      </c>
      <c r="W60" s="15">
        <f t="shared" si="4"/>
        <v>9.0524000000000021E-2</v>
      </c>
      <c r="X60" s="40">
        <f t="shared" si="5"/>
        <v>2.2631000000000005E-3</v>
      </c>
      <c r="Y60" s="15">
        <f t="shared" si="6"/>
        <v>2.7625031</v>
      </c>
    </row>
    <row r="61" spans="1:25" x14ac:dyDescent="0.25">
      <c r="A61" s="87" t="s">
        <v>1176</v>
      </c>
      <c r="B61" s="88"/>
      <c r="C61" s="84" t="s">
        <v>1206</v>
      </c>
      <c r="D61" s="85"/>
      <c r="E61" s="86"/>
      <c r="F61" s="63" t="s">
        <v>1178</v>
      </c>
      <c r="G61" s="84" t="s">
        <v>1179</v>
      </c>
      <c r="H61" s="85"/>
      <c r="I61" s="85"/>
      <c r="J61" s="85"/>
      <c r="K61" s="85"/>
      <c r="L61" s="85"/>
      <c r="M61" s="85"/>
      <c r="N61" s="85"/>
      <c r="O61" s="85"/>
      <c r="P61" s="85"/>
      <c r="Q61" s="86"/>
      <c r="R61" s="68"/>
      <c r="S61" s="15"/>
      <c r="T61" s="52"/>
      <c r="U61" s="40"/>
      <c r="V61" s="52"/>
      <c r="W61" s="15"/>
      <c r="X61" s="40"/>
      <c r="Y61" s="15"/>
    </row>
    <row r="62" spans="1:25" x14ac:dyDescent="0.25">
      <c r="A62" s="10">
        <v>13532</v>
      </c>
      <c r="B62" s="84" t="s">
        <v>154</v>
      </c>
      <c r="C62" s="85"/>
      <c r="D62" s="86"/>
      <c r="E62" s="84" t="s">
        <v>12</v>
      </c>
      <c r="F62" s="85"/>
      <c r="G62" s="86"/>
      <c r="H62" s="2" t="s">
        <v>11</v>
      </c>
      <c r="I62" s="84" t="s">
        <v>13</v>
      </c>
      <c r="J62" s="86"/>
      <c r="K62" s="2">
        <v>405</v>
      </c>
      <c r="L62" s="84">
        <v>205</v>
      </c>
      <c r="M62" s="86"/>
      <c r="N62" s="84">
        <v>450</v>
      </c>
      <c r="O62" s="86"/>
      <c r="P62" s="2" t="s">
        <v>40</v>
      </c>
      <c r="Q62" s="2">
        <v>4.5199999999999996</v>
      </c>
      <c r="R62" s="6">
        <f>Q62-(Q62*0.2)</f>
        <v>3.6159999999999997</v>
      </c>
      <c r="S62" s="15">
        <f t="shared" si="0"/>
        <v>3.9775999999999998</v>
      </c>
      <c r="T62" s="52">
        <f t="shared" si="1"/>
        <v>3.3628799999999996</v>
      </c>
      <c r="U62" s="40">
        <f t="shared" si="2"/>
        <v>0.14283199999999999</v>
      </c>
      <c r="V62" s="52">
        <f t="shared" si="3"/>
        <v>0.25312000000000001</v>
      </c>
      <c r="W62" s="15">
        <f t="shared" si="4"/>
        <v>0.11028800000000002</v>
      </c>
      <c r="X62" s="40">
        <f t="shared" si="5"/>
        <v>2.7572000000000009E-3</v>
      </c>
      <c r="Y62" s="15">
        <f t="shared" si="6"/>
        <v>3.3656371999999997</v>
      </c>
    </row>
    <row r="63" spans="1:25" x14ac:dyDescent="0.25">
      <c r="A63" s="87" t="s">
        <v>1176</v>
      </c>
      <c r="B63" s="88"/>
      <c r="C63" s="84" t="s">
        <v>1207</v>
      </c>
      <c r="D63" s="85"/>
      <c r="E63" s="86"/>
      <c r="F63" s="63" t="s">
        <v>1178</v>
      </c>
      <c r="G63" s="84" t="s">
        <v>1179</v>
      </c>
      <c r="H63" s="85"/>
      <c r="I63" s="85"/>
      <c r="J63" s="85"/>
      <c r="K63" s="85"/>
      <c r="L63" s="85"/>
      <c r="M63" s="85"/>
      <c r="N63" s="85"/>
      <c r="O63" s="85"/>
      <c r="P63" s="85"/>
      <c r="Q63" s="86"/>
      <c r="R63" s="68"/>
      <c r="S63" s="15"/>
      <c r="T63" s="52"/>
      <c r="U63" s="40"/>
      <c r="V63" s="52"/>
      <c r="W63" s="15"/>
      <c r="X63" s="40"/>
      <c r="Y63" s="15"/>
    </row>
    <row r="64" spans="1:25" x14ac:dyDescent="0.25">
      <c r="A64" s="10">
        <v>13520</v>
      </c>
      <c r="B64" s="84" t="s">
        <v>159</v>
      </c>
      <c r="C64" s="85"/>
      <c r="D64" s="86"/>
      <c r="E64" s="84" t="s">
        <v>12</v>
      </c>
      <c r="F64" s="85"/>
      <c r="G64" s="86"/>
      <c r="H64" s="2" t="s">
        <v>26</v>
      </c>
      <c r="I64" s="84" t="s">
        <v>13</v>
      </c>
      <c r="J64" s="86"/>
      <c r="K64" s="2">
        <v>445</v>
      </c>
      <c r="L64" s="84">
        <v>430</v>
      </c>
      <c r="M64" s="86"/>
      <c r="N64" s="84">
        <v>585</v>
      </c>
      <c r="O64" s="86"/>
      <c r="P64" s="2" t="s">
        <v>10</v>
      </c>
      <c r="Q64" s="2">
        <v>16.739999999999998</v>
      </c>
      <c r="R64" s="6">
        <f>Q64-(Q64*0.2)</f>
        <v>13.391999999999999</v>
      </c>
      <c r="S64" s="15">
        <f t="shared" si="0"/>
        <v>14.731199999999999</v>
      </c>
      <c r="T64" s="52">
        <f t="shared" si="1"/>
        <v>12.454560000000001</v>
      </c>
      <c r="U64" s="40">
        <f t="shared" si="2"/>
        <v>0.52898400000000001</v>
      </c>
      <c r="V64" s="52">
        <f t="shared" si="3"/>
        <v>0.93744000000000005</v>
      </c>
      <c r="W64" s="15">
        <f t="shared" si="4"/>
        <v>0.40845600000000004</v>
      </c>
      <c r="X64" s="40">
        <f t="shared" si="5"/>
        <v>1.0211400000000002E-2</v>
      </c>
      <c r="Y64" s="15">
        <f t="shared" si="6"/>
        <v>12.4647714</v>
      </c>
    </row>
    <row r="65" spans="1:25" x14ac:dyDescent="0.25">
      <c r="A65" s="87" t="s">
        <v>1176</v>
      </c>
      <c r="B65" s="88"/>
      <c r="C65" s="84">
        <v>161</v>
      </c>
      <c r="D65" s="85"/>
      <c r="E65" s="86"/>
      <c r="F65" s="63" t="s">
        <v>1178</v>
      </c>
      <c r="G65" s="84" t="s">
        <v>1179</v>
      </c>
      <c r="H65" s="85"/>
      <c r="I65" s="85"/>
      <c r="J65" s="85"/>
      <c r="K65" s="85"/>
      <c r="L65" s="85"/>
      <c r="M65" s="85"/>
      <c r="N65" s="85"/>
      <c r="O65" s="85"/>
      <c r="P65" s="85"/>
      <c r="Q65" s="86"/>
      <c r="R65" s="68"/>
      <c r="S65" s="15"/>
      <c r="T65" s="52"/>
      <c r="U65" s="40"/>
      <c r="V65" s="52"/>
      <c r="W65" s="15"/>
      <c r="X65" s="40"/>
      <c r="Y65" s="15"/>
    </row>
    <row r="66" spans="1:25" x14ac:dyDescent="0.25">
      <c r="A66" s="10">
        <v>13220</v>
      </c>
      <c r="B66" s="84" t="s">
        <v>164</v>
      </c>
      <c r="C66" s="85"/>
      <c r="D66" s="86"/>
      <c r="E66" s="84" t="s">
        <v>12</v>
      </c>
      <c r="F66" s="85"/>
      <c r="G66" s="86"/>
      <c r="H66" s="2" t="s">
        <v>26</v>
      </c>
      <c r="I66" s="84" t="s">
        <v>13</v>
      </c>
      <c r="J66" s="86"/>
      <c r="K66" s="2">
        <v>400</v>
      </c>
      <c r="L66" s="84">
        <v>400</v>
      </c>
      <c r="M66" s="86"/>
      <c r="N66" s="84">
        <v>375</v>
      </c>
      <c r="O66" s="86"/>
      <c r="P66" s="2" t="s">
        <v>40</v>
      </c>
      <c r="Q66" s="2">
        <v>11.9</v>
      </c>
      <c r="R66" s="6">
        <f>Q66-(Q66*0.2)</f>
        <v>9.52</v>
      </c>
      <c r="S66" s="15">
        <f t="shared" si="0"/>
        <v>10.472</v>
      </c>
      <c r="T66" s="52">
        <f t="shared" si="1"/>
        <v>8.8536000000000001</v>
      </c>
      <c r="U66" s="40">
        <f t="shared" si="2"/>
        <v>0.37603999999999999</v>
      </c>
      <c r="V66" s="52">
        <f t="shared" si="3"/>
        <v>0.66639999999999999</v>
      </c>
      <c r="W66" s="15">
        <f t="shared" si="4"/>
        <v>0.29036000000000001</v>
      </c>
      <c r="X66" s="40">
        <f t="shared" si="5"/>
        <v>7.2590000000000007E-3</v>
      </c>
      <c r="Y66" s="15">
        <f t="shared" si="6"/>
        <v>8.8608589999999996</v>
      </c>
    </row>
    <row r="67" spans="1:25" x14ac:dyDescent="0.25">
      <c r="A67" s="87" t="s">
        <v>1176</v>
      </c>
      <c r="B67" s="88"/>
      <c r="C67" s="84" t="s">
        <v>1208</v>
      </c>
      <c r="D67" s="85"/>
      <c r="E67" s="86"/>
      <c r="F67" s="63" t="s">
        <v>1178</v>
      </c>
      <c r="G67" s="84" t="s">
        <v>1179</v>
      </c>
      <c r="H67" s="85"/>
      <c r="I67" s="85"/>
      <c r="J67" s="85"/>
      <c r="K67" s="85"/>
      <c r="L67" s="85"/>
      <c r="M67" s="85"/>
      <c r="N67" s="85"/>
      <c r="O67" s="85"/>
      <c r="P67" s="85"/>
      <c r="Q67" s="86"/>
      <c r="R67" s="68"/>
      <c r="S67" s="15"/>
      <c r="T67" s="52"/>
      <c r="U67" s="40"/>
      <c r="V67" s="52"/>
      <c r="W67" s="15"/>
      <c r="X67" s="40"/>
      <c r="Y67" s="15"/>
    </row>
    <row r="68" spans="1:25" x14ac:dyDescent="0.25">
      <c r="A68" s="10">
        <v>12015</v>
      </c>
      <c r="B68" s="84" t="s">
        <v>169</v>
      </c>
      <c r="C68" s="85"/>
      <c r="D68" s="86"/>
      <c r="E68" s="84" t="s">
        <v>12</v>
      </c>
      <c r="F68" s="85"/>
      <c r="G68" s="86"/>
      <c r="H68" s="2" t="s">
        <v>26</v>
      </c>
      <c r="I68" s="84" t="s">
        <v>13</v>
      </c>
      <c r="J68" s="86"/>
      <c r="K68" s="2">
        <v>170</v>
      </c>
      <c r="L68" s="84">
        <v>135</v>
      </c>
      <c r="M68" s="86"/>
      <c r="N68" s="84">
        <v>245</v>
      </c>
      <c r="O68" s="86"/>
      <c r="P68" s="2" t="s">
        <v>40</v>
      </c>
      <c r="Q68" s="2">
        <v>2.5</v>
      </c>
      <c r="R68" s="6">
        <f>Q68-(Q68*0.2)</f>
        <v>2</v>
      </c>
      <c r="S68" s="15">
        <f t="shared" si="0"/>
        <v>2.2000000000000002</v>
      </c>
      <c r="T68" s="52">
        <f t="shared" si="1"/>
        <v>1.86</v>
      </c>
      <c r="U68" s="40">
        <f t="shared" si="2"/>
        <v>7.9000000000000001E-2</v>
      </c>
      <c r="V68" s="52">
        <f t="shared" si="3"/>
        <v>0.14000000000000001</v>
      </c>
      <c r="W68" s="15">
        <f t="shared" si="4"/>
        <v>6.1000000000000013E-2</v>
      </c>
      <c r="X68" s="40">
        <f t="shared" si="5"/>
        <v>1.5250000000000003E-3</v>
      </c>
      <c r="Y68" s="15">
        <f t="shared" si="6"/>
        <v>1.8615250000000001</v>
      </c>
    </row>
    <row r="69" spans="1:25" x14ac:dyDescent="0.25">
      <c r="A69" s="87" t="s">
        <v>1176</v>
      </c>
      <c r="B69" s="88"/>
      <c r="C69" s="84" t="s">
        <v>1209</v>
      </c>
      <c r="D69" s="85"/>
      <c r="E69" s="86"/>
      <c r="F69" s="63" t="s">
        <v>1178</v>
      </c>
      <c r="G69" s="84" t="s">
        <v>1179</v>
      </c>
      <c r="H69" s="85"/>
      <c r="I69" s="85"/>
      <c r="J69" s="85"/>
      <c r="K69" s="85"/>
      <c r="L69" s="85"/>
      <c r="M69" s="85"/>
      <c r="N69" s="85"/>
      <c r="O69" s="85"/>
      <c r="P69" s="85"/>
      <c r="Q69" s="86"/>
      <c r="R69" s="68"/>
      <c r="S69" s="15"/>
      <c r="T69" s="52"/>
      <c r="U69" s="40"/>
      <c r="V69" s="52"/>
      <c r="W69" s="15"/>
      <c r="X69" s="40"/>
      <c r="Y69" s="15"/>
    </row>
    <row r="70" spans="1:25" x14ac:dyDescent="0.25">
      <c r="A70" s="10">
        <v>13047</v>
      </c>
      <c r="B70" s="84" t="s">
        <v>174</v>
      </c>
      <c r="C70" s="85"/>
      <c r="D70" s="86"/>
      <c r="E70" s="84" t="s">
        <v>12</v>
      </c>
      <c r="F70" s="85"/>
      <c r="G70" s="86"/>
      <c r="H70" s="2" t="s">
        <v>26</v>
      </c>
      <c r="I70" s="84" t="s">
        <v>13</v>
      </c>
      <c r="J70" s="86"/>
      <c r="K70" s="2">
        <v>445</v>
      </c>
      <c r="L70" s="84">
        <v>420</v>
      </c>
      <c r="M70" s="86"/>
      <c r="N70" s="84">
        <v>355</v>
      </c>
      <c r="O70" s="86"/>
      <c r="P70" s="2" t="s">
        <v>40</v>
      </c>
      <c r="Q70" s="2">
        <v>12.44</v>
      </c>
      <c r="R70" s="6">
        <f>Q70-(Q70*0.2)</f>
        <v>9.952</v>
      </c>
      <c r="S70" s="15">
        <f t="shared" ref="S70:S132" si="7">Q70*0.88</f>
        <v>10.9472</v>
      </c>
      <c r="T70" s="52">
        <f t="shared" ref="T70:T132" si="8">R70*0.93</f>
        <v>9.2553599999999996</v>
      </c>
      <c r="U70" s="40">
        <f t="shared" ref="U70:U132" si="9">R70*3.95%</f>
        <v>0.39310400000000001</v>
      </c>
      <c r="V70" s="52">
        <f t="shared" ref="V70:V132" si="10">R70*7%</f>
        <v>0.69664000000000004</v>
      </c>
      <c r="W70" s="15">
        <f t="shared" ref="W70:W132" si="11">V70-U70</f>
        <v>0.30353600000000003</v>
      </c>
      <c r="X70" s="40">
        <f t="shared" ref="X70:X132" si="12">W70*2.5%</f>
        <v>7.5884000000000012E-3</v>
      </c>
      <c r="Y70" s="15">
        <f t="shared" ref="Y70:Y132" si="13">T70+X70</f>
        <v>9.2629483999999991</v>
      </c>
    </row>
    <row r="71" spans="1:25" x14ac:dyDescent="0.25">
      <c r="A71" s="87" t="s">
        <v>1176</v>
      </c>
      <c r="B71" s="88"/>
      <c r="C71" s="84">
        <v>156</v>
      </c>
      <c r="D71" s="85"/>
      <c r="E71" s="86"/>
      <c r="F71" s="63" t="s">
        <v>1178</v>
      </c>
      <c r="G71" s="84" t="s">
        <v>1179</v>
      </c>
      <c r="H71" s="85"/>
      <c r="I71" s="85"/>
      <c r="J71" s="85"/>
      <c r="K71" s="85"/>
      <c r="L71" s="85"/>
      <c r="M71" s="85"/>
      <c r="N71" s="85"/>
      <c r="O71" s="85"/>
      <c r="P71" s="85"/>
      <c r="Q71" s="86"/>
      <c r="R71" s="68"/>
      <c r="S71" s="15"/>
      <c r="T71" s="52"/>
      <c r="U71" s="40"/>
      <c r="V71" s="52"/>
      <c r="W71" s="15"/>
      <c r="X71" s="40"/>
      <c r="Y71" s="15"/>
    </row>
    <row r="72" spans="1:25" x14ac:dyDescent="0.25">
      <c r="A72" s="10">
        <v>13035</v>
      </c>
      <c r="B72" s="84" t="s">
        <v>179</v>
      </c>
      <c r="C72" s="85"/>
      <c r="D72" s="86"/>
      <c r="E72" s="84" t="s">
        <v>12</v>
      </c>
      <c r="F72" s="85"/>
      <c r="G72" s="86"/>
      <c r="H72" s="2" t="s">
        <v>16</v>
      </c>
      <c r="I72" s="84" t="s">
        <v>13</v>
      </c>
      <c r="J72" s="86"/>
      <c r="K72" s="2">
        <v>425</v>
      </c>
      <c r="L72" s="84">
        <v>220</v>
      </c>
      <c r="M72" s="86"/>
      <c r="N72" s="84">
        <v>433</v>
      </c>
      <c r="O72" s="86"/>
      <c r="P72" s="2" t="s">
        <v>40</v>
      </c>
      <c r="Q72" s="2">
        <v>5.57</v>
      </c>
      <c r="R72" s="6">
        <f>Q72-(Q72*0.2)</f>
        <v>4.4560000000000004</v>
      </c>
      <c r="S72" s="15">
        <f t="shared" si="7"/>
        <v>4.9016000000000002</v>
      </c>
      <c r="T72" s="52">
        <f t="shared" si="8"/>
        <v>4.1440800000000007</v>
      </c>
      <c r="U72" s="40">
        <f t="shared" si="9"/>
        <v>0.17601200000000003</v>
      </c>
      <c r="V72" s="52">
        <f t="shared" si="10"/>
        <v>0.31192000000000003</v>
      </c>
      <c r="W72" s="15">
        <f t="shared" si="11"/>
        <v>0.135908</v>
      </c>
      <c r="X72" s="40">
        <f t="shared" si="12"/>
        <v>3.3977E-3</v>
      </c>
      <c r="Y72" s="15">
        <f t="shared" si="13"/>
        <v>4.1474777000000005</v>
      </c>
    </row>
    <row r="73" spans="1:25" x14ac:dyDescent="0.25">
      <c r="A73" s="87" t="s">
        <v>1176</v>
      </c>
      <c r="B73" s="88"/>
      <c r="C73" s="84">
        <v>155</v>
      </c>
      <c r="D73" s="85"/>
      <c r="E73" s="86"/>
      <c r="F73" s="63" t="s">
        <v>1178</v>
      </c>
      <c r="G73" s="84" t="s">
        <v>1179</v>
      </c>
      <c r="H73" s="85"/>
      <c r="I73" s="85"/>
      <c r="J73" s="85"/>
      <c r="K73" s="85"/>
      <c r="L73" s="85"/>
      <c r="M73" s="85"/>
      <c r="N73" s="85"/>
      <c r="O73" s="85"/>
      <c r="P73" s="85"/>
      <c r="Q73" s="86"/>
      <c r="R73" s="68"/>
      <c r="S73" s="15"/>
      <c r="T73" s="52"/>
      <c r="U73" s="40"/>
      <c r="V73" s="52"/>
      <c r="W73" s="15"/>
      <c r="X73" s="40"/>
      <c r="Y73" s="15"/>
    </row>
    <row r="74" spans="1:25" x14ac:dyDescent="0.25">
      <c r="A74" s="10">
        <v>13034</v>
      </c>
      <c r="B74" s="84" t="s">
        <v>184</v>
      </c>
      <c r="C74" s="85"/>
      <c r="D74" s="86"/>
      <c r="E74" s="84" t="s">
        <v>12</v>
      </c>
      <c r="F74" s="85"/>
      <c r="G74" s="86"/>
      <c r="H74" s="2" t="s">
        <v>16</v>
      </c>
      <c r="I74" s="84" t="s">
        <v>13</v>
      </c>
      <c r="J74" s="86"/>
      <c r="K74" s="2">
        <v>340</v>
      </c>
      <c r="L74" s="84">
        <v>280</v>
      </c>
      <c r="M74" s="86"/>
      <c r="N74" s="84">
        <v>340</v>
      </c>
      <c r="O74" s="86"/>
      <c r="P74" s="2" t="s">
        <v>40</v>
      </c>
      <c r="Q74" s="2">
        <v>5.45</v>
      </c>
      <c r="R74" s="6">
        <f>Q74-(Q74*0.2)</f>
        <v>4.3600000000000003</v>
      </c>
      <c r="S74" s="15">
        <f t="shared" si="7"/>
        <v>4.7960000000000003</v>
      </c>
      <c r="T74" s="52">
        <f t="shared" si="8"/>
        <v>4.0548000000000002</v>
      </c>
      <c r="U74" s="40">
        <f t="shared" si="9"/>
        <v>0.17222000000000001</v>
      </c>
      <c r="V74" s="52">
        <f t="shared" si="10"/>
        <v>0.30520000000000003</v>
      </c>
      <c r="W74" s="15">
        <f t="shared" si="11"/>
        <v>0.13298000000000001</v>
      </c>
      <c r="X74" s="40">
        <f t="shared" si="12"/>
        <v>3.3245000000000006E-3</v>
      </c>
      <c r="Y74" s="15">
        <f t="shared" si="13"/>
        <v>4.0581244999999999</v>
      </c>
    </row>
    <row r="75" spans="1:25" x14ac:dyDescent="0.25">
      <c r="A75" s="87" t="s">
        <v>1176</v>
      </c>
      <c r="B75" s="88"/>
      <c r="C75" s="84">
        <v>154</v>
      </c>
      <c r="D75" s="85"/>
      <c r="E75" s="86"/>
      <c r="F75" s="63" t="s">
        <v>1178</v>
      </c>
      <c r="G75" s="84" t="s">
        <v>1179</v>
      </c>
      <c r="H75" s="85"/>
      <c r="I75" s="85"/>
      <c r="J75" s="85"/>
      <c r="K75" s="85"/>
      <c r="L75" s="85"/>
      <c r="M75" s="85"/>
      <c r="N75" s="85"/>
      <c r="O75" s="85"/>
      <c r="P75" s="85"/>
      <c r="Q75" s="86"/>
      <c r="R75" s="68"/>
      <c r="S75" s="15"/>
      <c r="T75" s="52"/>
      <c r="U75" s="40"/>
      <c r="V75" s="52"/>
      <c r="W75" s="15"/>
      <c r="X75" s="40"/>
      <c r="Y75" s="15"/>
    </row>
    <row r="76" spans="1:25" x14ac:dyDescent="0.25">
      <c r="A76" s="10">
        <v>12852</v>
      </c>
      <c r="B76" s="84" t="s">
        <v>189</v>
      </c>
      <c r="C76" s="85"/>
      <c r="D76" s="86"/>
      <c r="E76" s="84" t="s">
        <v>12</v>
      </c>
      <c r="F76" s="85"/>
      <c r="G76" s="86"/>
      <c r="H76" s="2" t="s">
        <v>26</v>
      </c>
      <c r="I76" s="84" t="s">
        <v>13</v>
      </c>
      <c r="J76" s="86"/>
      <c r="K76" s="2">
        <v>420</v>
      </c>
      <c r="L76" s="84">
        <v>420</v>
      </c>
      <c r="M76" s="86"/>
      <c r="N76" s="84">
        <v>1210</v>
      </c>
      <c r="O76" s="86"/>
      <c r="P76" s="2" t="s">
        <v>40</v>
      </c>
      <c r="Q76" s="2">
        <v>25.46</v>
      </c>
      <c r="R76" s="6">
        <f>Q76-(Q76*0.2)</f>
        <v>20.368000000000002</v>
      </c>
      <c r="S76" s="15">
        <f t="shared" si="7"/>
        <v>22.404800000000002</v>
      </c>
      <c r="T76" s="52">
        <f t="shared" si="8"/>
        <v>18.942240000000002</v>
      </c>
      <c r="U76" s="40">
        <f t="shared" si="9"/>
        <v>0.80453600000000014</v>
      </c>
      <c r="V76" s="52">
        <f t="shared" si="10"/>
        <v>1.4257600000000004</v>
      </c>
      <c r="W76" s="15">
        <f t="shared" si="11"/>
        <v>0.62122400000000022</v>
      </c>
      <c r="X76" s="40">
        <f t="shared" si="12"/>
        <v>1.5530600000000006E-2</v>
      </c>
      <c r="Y76" s="15">
        <f t="shared" si="13"/>
        <v>18.957770600000003</v>
      </c>
    </row>
    <row r="77" spans="1:25" x14ac:dyDescent="0.25">
      <c r="A77" s="87" t="s">
        <v>1176</v>
      </c>
      <c r="B77" s="88"/>
      <c r="C77" s="84">
        <v>153</v>
      </c>
      <c r="D77" s="85"/>
      <c r="E77" s="86"/>
      <c r="F77" s="63" t="s">
        <v>1178</v>
      </c>
      <c r="G77" s="84" t="s">
        <v>1179</v>
      </c>
      <c r="H77" s="85"/>
      <c r="I77" s="85"/>
      <c r="J77" s="85"/>
      <c r="K77" s="85"/>
      <c r="L77" s="85"/>
      <c r="M77" s="85"/>
      <c r="N77" s="85"/>
      <c r="O77" s="85"/>
      <c r="P77" s="85"/>
      <c r="Q77" s="86"/>
      <c r="R77" s="68"/>
      <c r="S77" s="15"/>
      <c r="T77" s="52"/>
      <c r="U77" s="40"/>
      <c r="V77" s="52"/>
      <c r="W77" s="15"/>
      <c r="X77" s="40"/>
      <c r="Y77" s="15"/>
    </row>
    <row r="78" spans="1:25" x14ac:dyDescent="0.25">
      <c r="A78" s="10">
        <v>12851</v>
      </c>
      <c r="B78" s="84" t="s">
        <v>194</v>
      </c>
      <c r="C78" s="85"/>
      <c r="D78" s="86"/>
      <c r="E78" s="84" t="s">
        <v>12</v>
      </c>
      <c r="F78" s="85"/>
      <c r="G78" s="86"/>
      <c r="H78" s="2" t="s">
        <v>26</v>
      </c>
      <c r="I78" s="84" t="s">
        <v>13</v>
      </c>
      <c r="J78" s="86"/>
      <c r="K78" s="2">
        <v>645</v>
      </c>
      <c r="L78" s="84">
        <v>460</v>
      </c>
      <c r="M78" s="86"/>
      <c r="N78" s="84">
        <v>600</v>
      </c>
      <c r="O78" s="86"/>
      <c r="P78" s="2" t="s">
        <v>40</v>
      </c>
      <c r="Q78" s="2">
        <v>21.26</v>
      </c>
      <c r="R78" s="6">
        <f>Q78-(Q78*0.2)</f>
        <v>17.008000000000003</v>
      </c>
      <c r="S78" s="15">
        <f t="shared" si="7"/>
        <v>18.7088</v>
      </c>
      <c r="T78" s="52">
        <f t="shared" si="8"/>
        <v>15.817440000000003</v>
      </c>
      <c r="U78" s="40">
        <f t="shared" si="9"/>
        <v>0.67181600000000008</v>
      </c>
      <c r="V78" s="52">
        <f t="shared" si="10"/>
        <v>1.1905600000000003</v>
      </c>
      <c r="W78" s="15">
        <f t="shared" si="11"/>
        <v>0.5187440000000002</v>
      </c>
      <c r="X78" s="40">
        <f t="shared" si="12"/>
        <v>1.2968600000000005E-2</v>
      </c>
      <c r="Y78" s="15">
        <f t="shared" si="13"/>
        <v>15.830408600000004</v>
      </c>
    </row>
    <row r="79" spans="1:25" x14ac:dyDescent="0.25">
      <c r="A79" s="87" t="s">
        <v>1176</v>
      </c>
      <c r="B79" s="88"/>
      <c r="C79" s="84">
        <v>152</v>
      </c>
      <c r="D79" s="85"/>
      <c r="E79" s="86"/>
      <c r="F79" s="63" t="s">
        <v>1178</v>
      </c>
      <c r="G79" s="84" t="s">
        <v>1179</v>
      </c>
      <c r="H79" s="85"/>
      <c r="I79" s="85"/>
      <c r="J79" s="85"/>
      <c r="K79" s="85"/>
      <c r="L79" s="85"/>
      <c r="M79" s="85"/>
      <c r="N79" s="85"/>
      <c r="O79" s="85"/>
      <c r="P79" s="85"/>
      <c r="Q79" s="86"/>
      <c r="R79" s="68"/>
      <c r="S79" s="15"/>
      <c r="T79" s="52"/>
      <c r="U79" s="40"/>
      <c r="V79" s="52"/>
      <c r="W79" s="15"/>
      <c r="X79" s="40"/>
      <c r="Y79" s="15"/>
    </row>
    <row r="80" spans="1:25" x14ac:dyDescent="0.25">
      <c r="A80" s="10">
        <v>14874</v>
      </c>
      <c r="B80" s="84" t="s">
        <v>199</v>
      </c>
      <c r="C80" s="85"/>
      <c r="D80" s="86"/>
      <c r="E80" s="84" t="s">
        <v>12</v>
      </c>
      <c r="F80" s="85"/>
      <c r="G80" s="86"/>
      <c r="H80" s="2" t="s">
        <v>66</v>
      </c>
      <c r="I80" s="84" t="s">
        <v>13</v>
      </c>
      <c r="J80" s="86"/>
      <c r="K80" s="2">
        <v>390</v>
      </c>
      <c r="L80" s="84">
        <v>328</v>
      </c>
      <c r="M80" s="86"/>
      <c r="N80" s="84">
        <v>182</v>
      </c>
      <c r="O80" s="86"/>
      <c r="P80" s="2" t="s">
        <v>40</v>
      </c>
      <c r="Q80" s="2">
        <v>10.52</v>
      </c>
      <c r="R80" s="6">
        <f>Q80-(Q80*0.2)</f>
        <v>8.4160000000000004</v>
      </c>
      <c r="S80" s="15">
        <f t="shared" si="7"/>
        <v>9.2576000000000001</v>
      </c>
      <c r="T80" s="52">
        <f t="shared" si="8"/>
        <v>7.8268800000000009</v>
      </c>
      <c r="U80" s="40">
        <f t="shared" si="9"/>
        <v>0.33243200000000001</v>
      </c>
      <c r="V80" s="52">
        <f t="shared" si="10"/>
        <v>0.58912000000000009</v>
      </c>
      <c r="W80" s="15">
        <f t="shared" si="11"/>
        <v>0.25668800000000008</v>
      </c>
      <c r="X80" s="40">
        <f t="shared" si="12"/>
        <v>6.4172000000000022E-3</v>
      </c>
      <c r="Y80" s="15">
        <f t="shared" si="13"/>
        <v>7.8332972000000005</v>
      </c>
    </row>
    <row r="81" spans="1:25" x14ac:dyDescent="0.25">
      <c r="A81" s="87" t="s">
        <v>1176</v>
      </c>
      <c r="B81" s="88"/>
      <c r="C81" s="84">
        <v>182</v>
      </c>
      <c r="D81" s="85"/>
      <c r="E81" s="86"/>
      <c r="F81" s="63" t="s">
        <v>1178</v>
      </c>
      <c r="G81" s="84" t="s">
        <v>1179</v>
      </c>
      <c r="H81" s="85"/>
      <c r="I81" s="85"/>
      <c r="J81" s="85"/>
      <c r="K81" s="85"/>
      <c r="L81" s="85"/>
      <c r="M81" s="85"/>
      <c r="N81" s="85"/>
      <c r="O81" s="85"/>
      <c r="P81" s="85"/>
      <c r="Q81" s="86"/>
      <c r="R81" s="68"/>
      <c r="S81" s="15"/>
      <c r="T81" s="52"/>
      <c r="U81" s="40"/>
      <c r="V81" s="52"/>
      <c r="W81" s="15"/>
      <c r="X81" s="40"/>
      <c r="Y81" s="15"/>
    </row>
    <row r="82" spans="1:25" x14ac:dyDescent="0.25">
      <c r="A82" s="10">
        <v>14401</v>
      </c>
      <c r="B82" s="84" t="s">
        <v>204</v>
      </c>
      <c r="C82" s="85"/>
      <c r="D82" s="86"/>
      <c r="E82" s="84" t="s">
        <v>207</v>
      </c>
      <c r="F82" s="85"/>
      <c r="G82" s="86"/>
      <c r="H82" s="2" t="s">
        <v>46</v>
      </c>
      <c r="I82" s="84" t="s">
        <v>208</v>
      </c>
      <c r="J82" s="86"/>
      <c r="K82" s="2">
        <v>1095</v>
      </c>
      <c r="L82" s="84">
        <v>765</v>
      </c>
      <c r="M82" s="86"/>
      <c r="N82" s="84">
        <v>445</v>
      </c>
      <c r="O82" s="86"/>
      <c r="P82" s="2" t="s">
        <v>40</v>
      </c>
      <c r="Q82" s="2">
        <v>77.81</v>
      </c>
      <c r="R82" s="6">
        <f>Q82-(Q82*0.2)</f>
        <v>62.248000000000005</v>
      </c>
      <c r="S82" s="15">
        <f t="shared" si="7"/>
        <v>68.472800000000007</v>
      </c>
      <c r="T82" s="52">
        <f t="shared" si="8"/>
        <v>57.890640000000005</v>
      </c>
      <c r="U82" s="40">
        <f t="shared" si="9"/>
        <v>2.4587960000000004</v>
      </c>
      <c r="V82" s="52">
        <f t="shared" si="10"/>
        <v>4.3573600000000008</v>
      </c>
      <c r="W82" s="15">
        <f t="shared" si="11"/>
        <v>1.8985640000000004</v>
      </c>
      <c r="X82" s="40">
        <f t="shared" si="12"/>
        <v>4.7464100000000009E-2</v>
      </c>
      <c r="Y82" s="15">
        <f t="shared" si="13"/>
        <v>57.938104100000004</v>
      </c>
    </row>
    <row r="83" spans="1:25" x14ac:dyDescent="0.25">
      <c r="A83" s="87" t="s">
        <v>1176</v>
      </c>
      <c r="B83" s="88"/>
      <c r="C83" s="84">
        <v>176</v>
      </c>
      <c r="D83" s="85"/>
      <c r="E83" s="86"/>
      <c r="F83" s="63" t="s">
        <v>1178</v>
      </c>
      <c r="G83" s="84" t="s">
        <v>1179</v>
      </c>
      <c r="H83" s="85"/>
      <c r="I83" s="85"/>
      <c r="J83" s="85"/>
      <c r="K83" s="85"/>
      <c r="L83" s="85"/>
      <c r="M83" s="85"/>
      <c r="N83" s="85"/>
      <c r="O83" s="85"/>
      <c r="P83" s="85"/>
      <c r="Q83" s="86"/>
      <c r="R83" s="68"/>
      <c r="S83" s="15"/>
      <c r="T83" s="52"/>
      <c r="U83" s="40"/>
      <c r="V83" s="52"/>
      <c r="W83" s="15"/>
      <c r="X83" s="40"/>
      <c r="Y83" s="15"/>
    </row>
    <row r="84" spans="1:25" x14ac:dyDescent="0.25">
      <c r="A84" s="10">
        <v>14518</v>
      </c>
      <c r="B84" s="84" t="s">
        <v>209</v>
      </c>
      <c r="C84" s="85"/>
      <c r="D84" s="86"/>
      <c r="E84" s="84" t="s">
        <v>12</v>
      </c>
      <c r="F84" s="85"/>
      <c r="G84" s="86"/>
      <c r="H84" s="2" t="s">
        <v>211</v>
      </c>
      <c r="I84" s="84" t="s">
        <v>13</v>
      </c>
      <c r="J84" s="86"/>
      <c r="K84" s="2">
        <v>270</v>
      </c>
      <c r="L84" s="84">
        <v>206</v>
      </c>
      <c r="M84" s="86"/>
      <c r="N84" s="84">
        <v>110</v>
      </c>
      <c r="O84" s="86"/>
      <c r="P84" s="2" t="s">
        <v>40</v>
      </c>
      <c r="Q84" s="2">
        <v>3.07</v>
      </c>
      <c r="R84" s="6">
        <f>Q84-(Q84*0.2)</f>
        <v>2.456</v>
      </c>
      <c r="S84" s="15">
        <f t="shared" si="7"/>
        <v>2.7016</v>
      </c>
      <c r="T84" s="52">
        <f t="shared" si="8"/>
        <v>2.2840799999999999</v>
      </c>
      <c r="U84" s="40">
        <f t="shared" si="9"/>
        <v>9.7012000000000001E-2</v>
      </c>
      <c r="V84" s="52">
        <f t="shared" si="10"/>
        <v>0.17192000000000002</v>
      </c>
      <c r="W84" s="15">
        <f t="shared" si="11"/>
        <v>7.4908000000000016E-2</v>
      </c>
      <c r="X84" s="40">
        <f t="shared" si="12"/>
        <v>1.8727000000000006E-3</v>
      </c>
      <c r="Y84" s="15">
        <f t="shared" si="13"/>
        <v>2.2859526999999997</v>
      </c>
    </row>
    <row r="85" spans="1:25" x14ac:dyDescent="0.25">
      <c r="A85" s="87" t="s">
        <v>1176</v>
      </c>
      <c r="B85" s="88"/>
      <c r="C85" s="84">
        <v>181</v>
      </c>
      <c r="D85" s="85"/>
      <c r="E85" s="86"/>
      <c r="F85" s="63" t="s">
        <v>1178</v>
      </c>
      <c r="G85" s="84" t="s">
        <v>1185</v>
      </c>
      <c r="H85" s="85"/>
      <c r="I85" s="85"/>
      <c r="J85" s="85"/>
      <c r="K85" s="85"/>
      <c r="L85" s="85"/>
      <c r="M85" s="85"/>
      <c r="N85" s="85"/>
      <c r="O85" s="85"/>
      <c r="P85" s="85"/>
      <c r="Q85" s="86"/>
      <c r="R85" s="68"/>
      <c r="S85" s="15"/>
      <c r="T85" s="52"/>
      <c r="U85" s="40"/>
      <c r="V85" s="52"/>
      <c r="W85" s="15"/>
      <c r="X85" s="40"/>
      <c r="Y85" s="15"/>
    </row>
    <row r="86" spans="1:25" x14ac:dyDescent="0.25">
      <c r="A86" s="10">
        <v>14890</v>
      </c>
      <c r="B86" s="84" t="s">
        <v>214</v>
      </c>
      <c r="C86" s="85"/>
      <c r="D86" s="86"/>
      <c r="E86" s="84" t="s">
        <v>217</v>
      </c>
      <c r="F86" s="85"/>
      <c r="G86" s="86"/>
      <c r="H86" s="2" t="s">
        <v>46</v>
      </c>
      <c r="I86" s="84" t="s">
        <v>208</v>
      </c>
      <c r="J86" s="86"/>
      <c r="K86" s="2">
        <v>1085</v>
      </c>
      <c r="L86" s="84">
        <v>790</v>
      </c>
      <c r="M86" s="86"/>
      <c r="N86" s="84">
        <v>245</v>
      </c>
      <c r="O86" s="86"/>
      <c r="P86" s="2" t="s">
        <v>95</v>
      </c>
      <c r="Q86" s="2">
        <v>66.23</v>
      </c>
      <c r="R86" s="6">
        <f>Q86-(Q86*0.2)</f>
        <v>52.984000000000002</v>
      </c>
      <c r="S86" s="15">
        <f t="shared" si="7"/>
        <v>58.282400000000003</v>
      </c>
      <c r="T86" s="52">
        <f t="shared" si="8"/>
        <v>49.275120000000001</v>
      </c>
      <c r="U86" s="40">
        <f t="shared" si="9"/>
        <v>2.0928680000000002</v>
      </c>
      <c r="V86" s="52">
        <f t="shared" si="10"/>
        <v>3.7088800000000006</v>
      </c>
      <c r="W86" s="15">
        <f t="shared" si="11"/>
        <v>1.6160120000000004</v>
      </c>
      <c r="X86" s="40">
        <f t="shared" si="12"/>
        <v>4.0400300000000014E-2</v>
      </c>
      <c r="Y86" s="15">
        <f t="shared" si="13"/>
        <v>49.315520300000003</v>
      </c>
    </row>
    <row r="87" spans="1:25" x14ac:dyDescent="0.25">
      <c r="A87" s="87" t="s">
        <v>1176</v>
      </c>
      <c r="B87" s="88"/>
      <c r="C87" s="84">
        <v>180</v>
      </c>
      <c r="D87" s="85"/>
      <c r="E87" s="86"/>
      <c r="F87" s="63" t="s">
        <v>1178</v>
      </c>
      <c r="G87" s="84" t="s">
        <v>1185</v>
      </c>
      <c r="H87" s="85"/>
      <c r="I87" s="85"/>
      <c r="J87" s="85"/>
      <c r="K87" s="85"/>
      <c r="L87" s="85"/>
      <c r="M87" s="85"/>
      <c r="N87" s="85"/>
      <c r="O87" s="85"/>
      <c r="P87" s="85"/>
      <c r="Q87" s="86"/>
      <c r="R87" s="68"/>
      <c r="S87" s="15"/>
      <c r="T87" s="52"/>
      <c r="U87" s="40"/>
      <c r="V87" s="52"/>
      <c r="W87" s="15"/>
      <c r="X87" s="40"/>
      <c r="Y87" s="15"/>
    </row>
    <row r="88" spans="1:25" x14ac:dyDescent="0.25">
      <c r="A88" s="10">
        <v>14407</v>
      </c>
      <c r="B88" s="84" t="s">
        <v>219</v>
      </c>
      <c r="C88" s="85"/>
      <c r="D88" s="86"/>
      <c r="E88" s="84" t="s">
        <v>207</v>
      </c>
      <c r="F88" s="85"/>
      <c r="G88" s="86"/>
      <c r="H88" s="2" t="s">
        <v>46</v>
      </c>
      <c r="I88" s="84" t="s">
        <v>208</v>
      </c>
      <c r="J88" s="86"/>
      <c r="K88" s="2">
        <v>930</v>
      </c>
      <c r="L88" s="84">
        <v>615</v>
      </c>
      <c r="M88" s="86"/>
      <c r="N88" s="84">
        <v>305</v>
      </c>
      <c r="O88" s="86"/>
      <c r="P88" s="2" t="s">
        <v>40</v>
      </c>
      <c r="Q88" s="2">
        <v>49.45</v>
      </c>
      <c r="R88" s="6">
        <f>Q88-(Q88*0.2)</f>
        <v>39.56</v>
      </c>
      <c r="S88" s="15">
        <f t="shared" si="7"/>
        <v>43.516000000000005</v>
      </c>
      <c r="T88" s="52">
        <f t="shared" si="8"/>
        <v>36.790800000000004</v>
      </c>
      <c r="U88" s="40">
        <f t="shared" si="9"/>
        <v>1.5626200000000001</v>
      </c>
      <c r="V88" s="52">
        <f t="shared" si="10"/>
        <v>2.7692000000000005</v>
      </c>
      <c r="W88" s="15">
        <f t="shared" si="11"/>
        <v>1.2065800000000004</v>
      </c>
      <c r="X88" s="40">
        <f t="shared" si="12"/>
        <v>3.0164500000000011E-2</v>
      </c>
      <c r="Y88" s="15">
        <f t="shared" si="13"/>
        <v>36.820964500000002</v>
      </c>
    </row>
    <row r="89" spans="1:25" x14ac:dyDescent="0.25">
      <c r="A89" s="87" t="s">
        <v>1176</v>
      </c>
      <c r="B89" s="88"/>
      <c r="C89" s="84">
        <v>179</v>
      </c>
      <c r="D89" s="85"/>
      <c r="E89" s="86"/>
      <c r="F89" s="63" t="s">
        <v>1178</v>
      </c>
      <c r="G89" s="84" t="s">
        <v>1179</v>
      </c>
      <c r="H89" s="85"/>
      <c r="I89" s="85"/>
      <c r="J89" s="85"/>
      <c r="K89" s="85"/>
      <c r="L89" s="85"/>
      <c r="M89" s="85"/>
      <c r="N89" s="85"/>
      <c r="O89" s="85"/>
      <c r="P89" s="85"/>
      <c r="Q89" s="86"/>
      <c r="R89" s="68"/>
      <c r="S89" s="15"/>
      <c r="T89" s="52"/>
      <c r="U89" s="40"/>
      <c r="V89" s="52"/>
      <c r="W89" s="15"/>
      <c r="X89" s="40"/>
      <c r="Y89" s="15"/>
    </row>
    <row r="90" spans="1:25" x14ac:dyDescent="0.25">
      <c r="A90" s="10">
        <v>14405</v>
      </c>
      <c r="B90" s="84" t="s">
        <v>224</v>
      </c>
      <c r="C90" s="85"/>
      <c r="D90" s="86"/>
      <c r="E90" s="84" t="s">
        <v>207</v>
      </c>
      <c r="F90" s="85"/>
      <c r="G90" s="86"/>
      <c r="H90" s="2" t="s">
        <v>66</v>
      </c>
      <c r="I90" s="84" t="s">
        <v>208</v>
      </c>
      <c r="J90" s="86"/>
      <c r="K90" s="2">
        <v>960</v>
      </c>
      <c r="L90" s="84">
        <v>625</v>
      </c>
      <c r="M90" s="86"/>
      <c r="N90" s="84">
        <v>365</v>
      </c>
      <c r="O90" s="86"/>
      <c r="P90" s="2" t="s">
        <v>40</v>
      </c>
      <c r="Q90" s="2">
        <v>48.07</v>
      </c>
      <c r="R90" s="6">
        <f>Q90-(Q90*0.2)</f>
        <v>38.456000000000003</v>
      </c>
      <c r="S90" s="15">
        <f t="shared" si="7"/>
        <v>42.301600000000001</v>
      </c>
      <c r="T90" s="52">
        <f t="shared" si="8"/>
        <v>35.764080000000007</v>
      </c>
      <c r="U90" s="40">
        <f t="shared" si="9"/>
        <v>1.519012</v>
      </c>
      <c r="V90" s="52">
        <f t="shared" si="10"/>
        <v>2.6919200000000005</v>
      </c>
      <c r="W90" s="15">
        <f t="shared" si="11"/>
        <v>1.1729080000000005</v>
      </c>
      <c r="X90" s="40">
        <f t="shared" si="12"/>
        <v>2.9322700000000014E-2</v>
      </c>
      <c r="Y90" s="15">
        <f t="shared" si="13"/>
        <v>35.793402700000009</v>
      </c>
    </row>
    <row r="91" spans="1:25" x14ac:dyDescent="0.25">
      <c r="A91" s="87" t="s">
        <v>1176</v>
      </c>
      <c r="B91" s="88"/>
      <c r="C91" s="84">
        <v>178</v>
      </c>
      <c r="D91" s="85"/>
      <c r="E91" s="86"/>
      <c r="F91" s="63" t="s">
        <v>1178</v>
      </c>
      <c r="G91" s="84" t="s">
        <v>1179</v>
      </c>
      <c r="H91" s="85"/>
      <c r="I91" s="85"/>
      <c r="J91" s="85"/>
      <c r="K91" s="85"/>
      <c r="L91" s="85"/>
      <c r="M91" s="85"/>
      <c r="N91" s="85"/>
      <c r="O91" s="85"/>
      <c r="P91" s="85"/>
      <c r="Q91" s="86"/>
      <c r="R91" s="68"/>
      <c r="S91" s="15"/>
      <c r="T91" s="52"/>
      <c r="U91" s="40"/>
      <c r="V91" s="52"/>
      <c r="W91" s="15"/>
      <c r="X91" s="40"/>
      <c r="Y91" s="15"/>
    </row>
    <row r="92" spans="1:25" x14ac:dyDescent="0.25">
      <c r="A92" s="10">
        <v>14403</v>
      </c>
      <c r="B92" s="84" t="s">
        <v>229</v>
      </c>
      <c r="C92" s="85"/>
      <c r="D92" s="86"/>
      <c r="E92" s="84" t="s">
        <v>207</v>
      </c>
      <c r="F92" s="85"/>
      <c r="G92" s="86"/>
      <c r="H92" s="2" t="s">
        <v>231</v>
      </c>
      <c r="I92" s="84" t="s">
        <v>208</v>
      </c>
      <c r="J92" s="86"/>
      <c r="K92" s="2">
        <v>910</v>
      </c>
      <c r="L92" s="84">
        <v>680</v>
      </c>
      <c r="M92" s="86"/>
      <c r="N92" s="84">
        <v>405</v>
      </c>
      <c r="O92" s="86"/>
      <c r="P92" s="2" t="s">
        <v>40</v>
      </c>
      <c r="Q92" s="2">
        <v>60.39</v>
      </c>
      <c r="R92" s="6">
        <f>Q92-(Q92*0.2)</f>
        <v>48.311999999999998</v>
      </c>
      <c r="S92" s="15">
        <f t="shared" si="7"/>
        <v>53.1432</v>
      </c>
      <c r="T92" s="52">
        <f t="shared" si="8"/>
        <v>44.930160000000001</v>
      </c>
      <c r="U92" s="40">
        <f t="shared" si="9"/>
        <v>1.9083239999999999</v>
      </c>
      <c r="V92" s="52">
        <f t="shared" si="10"/>
        <v>3.38184</v>
      </c>
      <c r="W92" s="15">
        <f t="shared" si="11"/>
        <v>1.473516</v>
      </c>
      <c r="X92" s="40">
        <f t="shared" si="12"/>
        <v>3.68379E-2</v>
      </c>
      <c r="Y92" s="15">
        <f t="shared" si="13"/>
        <v>44.966997900000003</v>
      </c>
    </row>
    <row r="93" spans="1:25" x14ac:dyDescent="0.25">
      <c r="A93" s="87" t="s">
        <v>1176</v>
      </c>
      <c r="B93" s="88"/>
      <c r="C93" s="84">
        <v>177</v>
      </c>
      <c r="D93" s="85"/>
      <c r="E93" s="86"/>
      <c r="F93" s="63" t="s">
        <v>1178</v>
      </c>
      <c r="G93" s="84" t="s">
        <v>1179</v>
      </c>
      <c r="H93" s="85"/>
      <c r="I93" s="85"/>
      <c r="J93" s="85"/>
      <c r="K93" s="85"/>
      <c r="L93" s="85"/>
      <c r="M93" s="85"/>
      <c r="N93" s="85"/>
      <c r="O93" s="85"/>
      <c r="P93" s="85"/>
      <c r="Q93" s="86"/>
      <c r="R93" s="68"/>
      <c r="S93" s="15"/>
      <c r="T93" s="52"/>
      <c r="U93" s="40"/>
      <c r="V93" s="52"/>
      <c r="W93" s="15"/>
      <c r="X93" s="40"/>
      <c r="Y93" s="15"/>
    </row>
    <row r="94" spans="1:25" x14ac:dyDescent="0.25">
      <c r="A94" s="10">
        <v>14323</v>
      </c>
      <c r="B94" s="84" t="s">
        <v>234</v>
      </c>
      <c r="C94" s="85"/>
      <c r="D94" s="86"/>
      <c r="E94" s="84" t="s">
        <v>12</v>
      </c>
      <c r="F94" s="85"/>
      <c r="G94" s="86"/>
      <c r="H94" s="2" t="s">
        <v>26</v>
      </c>
      <c r="I94" s="84" t="s">
        <v>13</v>
      </c>
      <c r="J94" s="86"/>
      <c r="K94" s="2">
        <v>400</v>
      </c>
      <c r="L94" s="84">
        <v>315</v>
      </c>
      <c r="M94" s="86"/>
      <c r="N94" s="84">
        <v>263</v>
      </c>
      <c r="O94" s="86"/>
      <c r="P94" s="2" t="s">
        <v>40</v>
      </c>
      <c r="Q94" s="2">
        <v>7.86</v>
      </c>
      <c r="R94" s="6">
        <f>Q94-(Q94*0.2)</f>
        <v>6.2880000000000003</v>
      </c>
      <c r="S94" s="15">
        <f t="shared" si="7"/>
        <v>6.9168000000000003</v>
      </c>
      <c r="T94" s="52">
        <f t="shared" si="8"/>
        <v>5.8478400000000006</v>
      </c>
      <c r="U94" s="40">
        <f t="shared" si="9"/>
        <v>0.24837600000000001</v>
      </c>
      <c r="V94" s="52">
        <f t="shared" si="10"/>
        <v>0.44016000000000005</v>
      </c>
      <c r="W94" s="15">
        <f t="shared" si="11"/>
        <v>0.19178400000000004</v>
      </c>
      <c r="X94" s="40">
        <f t="shared" si="12"/>
        <v>4.7946000000000013E-3</v>
      </c>
      <c r="Y94" s="15">
        <f t="shared" si="13"/>
        <v>5.8526346000000009</v>
      </c>
    </row>
    <row r="95" spans="1:25" x14ac:dyDescent="0.25">
      <c r="A95" s="87" t="s">
        <v>1176</v>
      </c>
      <c r="B95" s="88"/>
      <c r="C95" s="84">
        <v>168</v>
      </c>
      <c r="D95" s="85"/>
      <c r="E95" s="86"/>
      <c r="F95" s="63" t="s">
        <v>1178</v>
      </c>
      <c r="G95" s="84" t="s">
        <v>1179</v>
      </c>
      <c r="H95" s="85"/>
      <c r="I95" s="85"/>
      <c r="J95" s="85"/>
      <c r="K95" s="85"/>
      <c r="L95" s="85"/>
      <c r="M95" s="85"/>
      <c r="N95" s="85"/>
      <c r="O95" s="85"/>
      <c r="P95" s="85"/>
      <c r="Q95" s="86"/>
      <c r="R95" s="68"/>
      <c r="S95" s="15"/>
      <c r="T95" s="52"/>
      <c r="U95" s="40"/>
      <c r="V95" s="52"/>
      <c r="W95" s="15"/>
      <c r="X95" s="40"/>
      <c r="Y95" s="15"/>
    </row>
    <row r="96" spans="1:25" x14ac:dyDescent="0.25">
      <c r="A96" s="10">
        <v>14433</v>
      </c>
      <c r="B96" s="84" t="s">
        <v>239</v>
      </c>
      <c r="C96" s="85"/>
      <c r="D96" s="86"/>
      <c r="E96" s="84" t="s">
        <v>217</v>
      </c>
      <c r="F96" s="85"/>
      <c r="G96" s="86"/>
      <c r="H96" s="2" t="s">
        <v>46</v>
      </c>
      <c r="I96" s="84" t="s">
        <v>208</v>
      </c>
      <c r="J96" s="86"/>
      <c r="K96" s="2">
        <v>775</v>
      </c>
      <c r="L96" s="84">
        <v>675</v>
      </c>
      <c r="M96" s="86"/>
      <c r="N96" s="84">
        <v>475</v>
      </c>
      <c r="O96" s="86"/>
      <c r="P96" s="2" t="s">
        <v>40</v>
      </c>
      <c r="Q96" s="2">
        <v>64.37</v>
      </c>
      <c r="R96" s="6">
        <f>Q96-(Q96*0.2)</f>
        <v>51.496000000000002</v>
      </c>
      <c r="S96" s="15">
        <f t="shared" si="7"/>
        <v>56.645600000000002</v>
      </c>
      <c r="T96" s="52">
        <f t="shared" si="8"/>
        <v>47.891280000000002</v>
      </c>
      <c r="U96" s="40">
        <f t="shared" si="9"/>
        <v>2.0340920000000002</v>
      </c>
      <c r="V96" s="52">
        <f t="shared" si="10"/>
        <v>3.6047200000000004</v>
      </c>
      <c r="W96" s="15">
        <f t="shared" si="11"/>
        <v>1.5706280000000001</v>
      </c>
      <c r="X96" s="40">
        <f t="shared" si="12"/>
        <v>3.9265700000000008E-2</v>
      </c>
      <c r="Y96" s="15">
        <f t="shared" si="13"/>
        <v>47.930545700000003</v>
      </c>
    </row>
    <row r="97" spans="1:25" x14ac:dyDescent="0.25">
      <c r="A97" s="87" t="s">
        <v>1176</v>
      </c>
      <c r="B97" s="88"/>
      <c r="C97" s="84" t="s">
        <v>1210</v>
      </c>
      <c r="D97" s="85"/>
      <c r="E97" s="86"/>
      <c r="F97" s="63" t="s">
        <v>1178</v>
      </c>
      <c r="G97" s="84" t="s">
        <v>1179</v>
      </c>
      <c r="H97" s="85"/>
      <c r="I97" s="85"/>
      <c r="J97" s="85"/>
      <c r="K97" s="85"/>
      <c r="L97" s="85"/>
      <c r="M97" s="85"/>
      <c r="N97" s="85"/>
      <c r="O97" s="85"/>
      <c r="P97" s="85"/>
      <c r="Q97" s="86"/>
      <c r="R97" s="68"/>
      <c r="S97" s="15"/>
      <c r="T97" s="52"/>
      <c r="U97" s="40"/>
      <c r="V97" s="52"/>
      <c r="W97" s="15"/>
      <c r="X97" s="40"/>
      <c r="Y97" s="15"/>
    </row>
    <row r="98" spans="1:25" x14ac:dyDescent="0.25">
      <c r="A98" s="10">
        <v>14442</v>
      </c>
      <c r="B98" s="84" t="s">
        <v>244</v>
      </c>
      <c r="C98" s="85"/>
      <c r="D98" s="86"/>
      <c r="E98" s="84" t="s">
        <v>217</v>
      </c>
      <c r="F98" s="85"/>
      <c r="G98" s="86"/>
      <c r="H98" s="2" t="s">
        <v>46</v>
      </c>
      <c r="I98" s="84" t="s">
        <v>208</v>
      </c>
      <c r="J98" s="86"/>
      <c r="K98" s="2">
        <v>865</v>
      </c>
      <c r="L98" s="84">
        <v>825</v>
      </c>
      <c r="M98" s="86"/>
      <c r="N98" s="84">
        <v>535</v>
      </c>
      <c r="O98" s="86"/>
      <c r="P98" s="2" t="s">
        <v>40</v>
      </c>
      <c r="Q98" s="2">
        <v>85.35</v>
      </c>
      <c r="R98" s="6">
        <f>Q98-(Q98*0.2)</f>
        <v>68.28</v>
      </c>
      <c r="S98" s="15">
        <f t="shared" si="7"/>
        <v>75.10799999999999</v>
      </c>
      <c r="T98" s="52">
        <f t="shared" si="8"/>
        <v>63.500400000000006</v>
      </c>
      <c r="U98" s="40">
        <f t="shared" si="9"/>
        <v>2.69706</v>
      </c>
      <c r="V98" s="52">
        <f t="shared" si="10"/>
        <v>4.7796000000000003</v>
      </c>
      <c r="W98" s="15">
        <f t="shared" si="11"/>
        <v>2.0825400000000003</v>
      </c>
      <c r="X98" s="40">
        <f t="shared" si="12"/>
        <v>5.2063500000000013E-2</v>
      </c>
      <c r="Y98" s="15">
        <f t="shared" si="13"/>
        <v>63.552463500000009</v>
      </c>
    </row>
    <row r="99" spans="1:25" x14ac:dyDescent="0.25">
      <c r="A99" s="87" t="s">
        <v>1176</v>
      </c>
      <c r="B99" s="88"/>
      <c r="C99" s="84" t="s">
        <v>1211</v>
      </c>
      <c r="D99" s="85"/>
      <c r="E99" s="86"/>
      <c r="F99" s="63" t="s">
        <v>1178</v>
      </c>
      <c r="G99" s="84" t="s">
        <v>1179</v>
      </c>
      <c r="H99" s="85"/>
      <c r="I99" s="85"/>
      <c r="J99" s="85"/>
      <c r="K99" s="85"/>
      <c r="L99" s="85"/>
      <c r="M99" s="85"/>
      <c r="N99" s="85"/>
      <c r="O99" s="85"/>
      <c r="P99" s="85"/>
      <c r="Q99" s="86"/>
      <c r="R99" s="68"/>
      <c r="S99" s="15"/>
      <c r="T99" s="52"/>
      <c r="U99" s="40"/>
      <c r="V99" s="52"/>
      <c r="W99" s="15"/>
      <c r="X99" s="40"/>
      <c r="Y99" s="15"/>
    </row>
    <row r="100" spans="1:25" x14ac:dyDescent="0.25">
      <c r="A100" s="10">
        <v>14451</v>
      </c>
      <c r="B100" s="84" t="s">
        <v>249</v>
      </c>
      <c r="C100" s="85"/>
      <c r="D100" s="86"/>
      <c r="E100" s="84" t="s">
        <v>12</v>
      </c>
      <c r="F100" s="85"/>
      <c r="G100" s="86"/>
      <c r="H100" s="2" t="s">
        <v>26</v>
      </c>
      <c r="I100" s="84" t="s">
        <v>13</v>
      </c>
      <c r="J100" s="86"/>
      <c r="K100" s="2">
        <v>1025</v>
      </c>
      <c r="L100" s="84">
        <v>215</v>
      </c>
      <c r="M100" s="86"/>
      <c r="N100" s="84">
        <v>290</v>
      </c>
      <c r="O100" s="86"/>
      <c r="P100" s="2" t="s">
        <v>40</v>
      </c>
      <c r="Q100" s="2">
        <v>19.96</v>
      </c>
      <c r="R100" s="6">
        <f>Q100-(Q100*0.2)</f>
        <v>15.968</v>
      </c>
      <c r="S100" s="15">
        <f t="shared" si="7"/>
        <v>17.564800000000002</v>
      </c>
      <c r="T100" s="52">
        <f t="shared" si="8"/>
        <v>14.850240000000001</v>
      </c>
      <c r="U100" s="40">
        <f t="shared" si="9"/>
        <v>0.63073599999999996</v>
      </c>
      <c r="V100" s="52">
        <f t="shared" si="10"/>
        <v>1.1177600000000001</v>
      </c>
      <c r="W100" s="15">
        <f t="shared" si="11"/>
        <v>0.48702400000000012</v>
      </c>
      <c r="X100" s="40">
        <f t="shared" si="12"/>
        <v>1.2175600000000003E-2</v>
      </c>
      <c r="Y100" s="15">
        <f t="shared" si="13"/>
        <v>14.862415600000002</v>
      </c>
    </row>
    <row r="101" spans="1:25" x14ac:dyDescent="0.25">
      <c r="A101" s="87" t="s">
        <v>1176</v>
      </c>
      <c r="B101" s="88"/>
      <c r="C101" s="84" t="s">
        <v>1212</v>
      </c>
      <c r="D101" s="85"/>
      <c r="E101" s="86"/>
      <c r="F101" s="63" t="s">
        <v>1178</v>
      </c>
      <c r="G101" s="84" t="s">
        <v>1179</v>
      </c>
      <c r="H101" s="85"/>
      <c r="I101" s="85"/>
      <c r="J101" s="85"/>
      <c r="K101" s="85"/>
      <c r="L101" s="85"/>
      <c r="M101" s="85"/>
      <c r="N101" s="85"/>
      <c r="O101" s="85"/>
      <c r="P101" s="85"/>
      <c r="Q101" s="86"/>
      <c r="R101" s="68"/>
      <c r="S101" s="15"/>
      <c r="T101" s="52"/>
      <c r="U101" s="40"/>
      <c r="V101" s="52"/>
      <c r="W101" s="15"/>
      <c r="X101" s="40"/>
      <c r="Y101" s="15"/>
    </row>
    <row r="102" spans="1:25" x14ac:dyDescent="0.25">
      <c r="A102" s="10">
        <v>14329</v>
      </c>
      <c r="B102" s="84" t="s">
        <v>254</v>
      </c>
      <c r="C102" s="85"/>
      <c r="D102" s="86"/>
      <c r="E102" s="84" t="s">
        <v>12</v>
      </c>
      <c r="F102" s="85"/>
      <c r="G102" s="86"/>
      <c r="H102" s="2" t="s">
        <v>11</v>
      </c>
      <c r="I102" s="84" t="s">
        <v>13</v>
      </c>
      <c r="J102" s="86"/>
      <c r="K102" s="2">
        <v>253</v>
      </c>
      <c r="L102" s="84">
        <v>253</v>
      </c>
      <c r="M102" s="86"/>
      <c r="N102" s="84">
        <v>90</v>
      </c>
      <c r="O102" s="86"/>
      <c r="P102" s="2" t="s">
        <v>40</v>
      </c>
      <c r="Q102" s="2">
        <v>2.08</v>
      </c>
      <c r="R102" s="6">
        <f>Q102-(Q102*0.2)</f>
        <v>1.6640000000000001</v>
      </c>
      <c r="S102" s="15">
        <f t="shared" si="7"/>
        <v>1.8304</v>
      </c>
      <c r="T102" s="52">
        <f t="shared" si="8"/>
        <v>1.5475200000000002</v>
      </c>
      <c r="U102" s="40">
        <f t="shared" si="9"/>
        <v>6.5728000000000009E-2</v>
      </c>
      <c r="V102" s="52">
        <f t="shared" si="10"/>
        <v>0.11648000000000003</v>
      </c>
      <c r="W102" s="15">
        <f t="shared" si="11"/>
        <v>5.0752000000000019E-2</v>
      </c>
      <c r="X102" s="40">
        <f t="shared" si="12"/>
        <v>1.2688000000000005E-3</v>
      </c>
      <c r="Y102" s="15">
        <f t="shared" si="13"/>
        <v>1.5487888000000003</v>
      </c>
    </row>
    <row r="103" spans="1:25" x14ac:dyDescent="0.25">
      <c r="A103" s="87" t="s">
        <v>1176</v>
      </c>
      <c r="B103" s="88"/>
      <c r="C103" s="84">
        <v>172</v>
      </c>
      <c r="D103" s="85"/>
      <c r="E103" s="86"/>
      <c r="F103" s="63" t="s">
        <v>1178</v>
      </c>
      <c r="G103" s="84" t="s">
        <v>1179</v>
      </c>
      <c r="H103" s="85"/>
      <c r="I103" s="85"/>
      <c r="J103" s="85"/>
      <c r="K103" s="85"/>
      <c r="L103" s="85"/>
      <c r="M103" s="85"/>
      <c r="N103" s="85"/>
      <c r="O103" s="85"/>
      <c r="P103" s="85"/>
      <c r="Q103" s="86"/>
      <c r="R103" s="68"/>
      <c r="S103" s="15"/>
      <c r="T103" s="52"/>
      <c r="U103" s="40"/>
      <c r="V103" s="52"/>
      <c r="W103" s="15"/>
      <c r="X103" s="40"/>
      <c r="Y103" s="15"/>
    </row>
    <row r="104" spans="1:25" x14ac:dyDescent="0.25">
      <c r="A104" s="10">
        <v>14324</v>
      </c>
      <c r="B104" s="84" t="s">
        <v>259</v>
      </c>
      <c r="C104" s="85"/>
      <c r="D104" s="86"/>
      <c r="E104" s="84" t="s">
        <v>12</v>
      </c>
      <c r="F104" s="85"/>
      <c r="G104" s="86"/>
      <c r="H104" s="2" t="s">
        <v>26</v>
      </c>
      <c r="I104" s="84" t="s">
        <v>13</v>
      </c>
      <c r="J104" s="86"/>
      <c r="K104" s="2">
        <v>380</v>
      </c>
      <c r="L104" s="84">
        <v>315</v>
      </c>
      <c r="M104" s="86"/>
      <c r="N104" s="84">
        <v>225</v>
      </c>
      <c r="O104" s="86"/>
      <c r="P104" s="2" t="s">
        <v>40</v>
      </c>
      <c r="Q104" s="2">
        <v>7.16</v>
      </c>
      <c r="R104" s="6">
        <f>Q104-(Q104*0.2)</f>
        <v>5.7279999999999998</v>
      </c>
      <c r="S104" s="15">
        <f t="shared" si="7"/>
        <v>6.3007999999999997</v>
      </c>
      <c r="T104" s="52">
        <f t="shared" si="8"/>
        <v>5.3270400000000002</v>
      </c>
      <c r="U104" s="40">
        <f t="shared" si="9"/>
        <v>0.22625599999999998</v>
      </c>
      <c r="V104" s="52">
        <f t="shared" si="10"/>
        <v>0.40096000000000004</v>
      </c>
      <c r="W104" s="15">
        <f t="shared" si="11"/>
        <v>0.17470400000000005</v>
      </c>
      <c r="X104" s="40">
        <f t="shared" si="12"/>
        <v>4.3676000000000019E-3</v>
      </c>
      <c r="Y104" s="15">
        <f t="shared" si="13"/>
        <v>5.3314076000000004</v>
      </c>
    </row>
    <row r="105" spans="1:25" x14ac:dyDescent="0.25">
      <c r="A105" s="87" t="s">
        <v>1176</v>
      </c>
      <c r="B105" s="88"/>
      <c r="C105" s="84">
        <v>169</v>
      </c>
      <c r="D105" s="85"/>
      <c r="E105" s="86"/>
      <c r="F105" s="63" t="s">
        <v>1178</v>
      </c>
      <c r="G105" s="84" t="s">
        <v>1179</v>
      </c>
      <c r="H105" s="85"/>
      <c r="I105" s="85"/>
      <c r="J105" s="85"/>
      <c r="K105" s="85"/>
      <c r="L105" s="85"/>
      <c r="M105" s="85"/>
      <c r="N105" s="85"/>
      <c r="O105" s="85"/>
      <c r="P105" s="85"/>
      <c r="Q105" s="86"/>
      <c r="R105" s="68"/>
      <c r="S105" s="15"/>
      <c r="T105" s="52"/>
      <c r="U105" s="40"/>
      <c r="V105" s="52"/>
      <c r="W105" s="15"/>
      <c r="X105" s="40"/>
      <c r="Y105" s="15"/>
    </row>
    <row r="106" spans="1:25" x14ac:dyDescent="0.25">
      <c r="A106" s="10">
        <v>12777</v>
      </c>
      <c r="B106" s="84" t="s">
        <v>264</v>
      </c>
      <c r="C106" s="85"/>
      <c r="D106" s="86"/>
      <c r="E106" s="84" t="s">
        <v>12</v>
      </c>
      <c r="F106" s="85"/>
      <c r="G106" s="86"/>
      <c r="H106" s="2" t="s">
        <v>11</v>
      </c>
      <c r="I106" s="84" t="s">
        <v>13</v>
      </c>
      <c r="J106" s="86"/>
      <c r="K106" s="2">
        <v>210</v>
      </c>
      <c r="L106" s="84">
        <v>200</v>
      </c>
      <c r="M106" s="86"/>
      <c r="N106" s="84">
        <v>180</v>
      </c>
      <c r="O106" s="86"/>
      <c r="P106" s="2" t="s">
        <v>10</v>
      </c>
      <c r="Q106" s="2">
        <v>1.83</v>
      </c>
      <c r="R106" s="6">
        <f>Q106-(Q106*0.2)</f>
        <v>1.464</v>
      </c>
      <c r="S106" s="15">
        <f t="shared" si="7"/>
        <v>1.6104000000000001</v>
      </c>
      <c r="T106" s="52">
        <f t="shared" si="8"/>
        <v>1.3615200000000001</v>
      </c>
      <c r="U106" s="40">
        <f t="shared" si="9"/>
        <v>5.7827999999999997E-2</v>
      </c>
      <c r="V106" s="52">
        <f t="shared" si="10"/>
        <v>0.10248</v>
      </c>
      <c r="W106" s="15">
        <f t="shared" si="11"/>
        <v>4.4652000000000004E-2</v>
      </c>
      <c r="X106" s="40">
        <f t="shared" si="12"/>
        <v>1.1163000000000002E-3</v>
      </c>
      <c r="Y106" s="15">
        <f t="shared" si="13"/>
        <v>1.3626363000000001</v>
      </c>
    </row>
    <row r="107" spans="1:25" x14ac:dyDescent="0.25">
      <c r="A107" s="87" t="s">
        <v>1176</v>
      </c>
      <c r="B107" s="88"/>
      <c r="C107" s="84">
        <v>145</v>
      </c>
      <c r="D107" s="85"/>
      <c r="E107" s="86"/>
      <c r="F107" s="63" t="s">
        <v>1178</v>
      </c>
      <c r="G107" s="84" t="s">
        <v>1179</v>
      </c>
      <c r="H107" s="85"/>
      <c r="I107" s="85"/>
      <c r="J107" s="85"/>
      <c r="K107" s="85"/>
      <c r="L107" s="85"/>
      <c r="M107" s="85"/>
      <c r="N107" s="85"/>
      <c r="O107" s="85"/>
      <c r="P107" s="85"/>
      <c r="Q107" s="86"/>
      <c r="R107" s="68"/>
      <c r="S107" s="15"/>
      <c r="T107" s="52"/>
      <c r="U107" s="40"/>
      <c r="V107" s="52"/>
      <c r="W107" s="15"/>
      <c r="X107" s="40"/>
      <c r="Y107" s="15"/>
    </row>
    <row r="108" spans="1:25" x14ac:dyDescent="0.25">
      <c r="A108" s="10">
        <v>12773</v>
      </c>
      <c r="B108" s="84" t="s">
        <v>269</v>
      </c>
      <c r="C108" s="85"/>
      <c r="D108" s="86"/>
      <c r="E108" s="84" t="s">
        <v>12</v>
      </c>
      <c r="F108" s="85"/>
      <c r="G108" s="86"/>
      <c r="H108" s="2" t="s">
        <v>26</v>
      </c>
      <c r="I108" s="84" t="s">
        <v>13</v>
      </c>
      <c r="J108" s="86"/>
      <c r="K108" s="2">
        <v>400</v>
      </c>
      <c r="L108" s="84">
        <v>315</v>
      </c>
      <c r="M108" s="86"/>
      <c r="N108" s="84">
        <v>245</v>
      </c>
      <c r="O108" s="86"/>
      <c r="P108" s="2" t="s">
        <v>40</v>
      </c>
      <c r="Q108" s="2">
        <v>7.64</v>
      </c>
      <c r="R108" s="6">
        <f>Q108-(Q108*0.2)</f>
        <v>6.1120000000000001</v>
      </c>
      <c r="S108" s="15">
        <f t="shared" si="7"/>
        <v>6.7231999999999994</v>
      </c>
      <c r="T108" s="52">
        <f t="shared" si="8"/>
        <v>5.6841600000000003</v>
      </c>
      <c r="U108" s="40">
        <f t="shared" si="9"/>
        <v>0.241424</v>
      </c>
      <c r="V108" s="52">
        <f t="shared" si="10"/>
        <v>0.42784000000000005</v>
      </c>
      <c r="W108" s="15">
        <f t="shared" si="11"/>
        <v>0.18641600000000005</v>
      </c>
      <c r="X108" s="40">
        <f t="shared" si="12"/>
        <v>4.6604000000000012E-3</v>
      </c>
      <c r="Y108" s="15">
        <f t="shared" si="13"/>
        <v>5.6888204</v>
      </c>
    </row>
    <row r="109" spans="1:25" x14ac:dyDescent="0.25">
      <c r="A109" s="87" t="s">
        <v>1176</v>
      </c>
      <c r="B109" s="88"/>
      <c r="C109" s="84" t="s">
        <v>1213</v>
      </c>
      <c r="D109" s="85"/>
      <c r="E109" s="86"/>
      <c r="F109" s="63" t="s">
        <v>1178</v>
      </c>
      <c r="G109" s="84" t="s">
        <v>1179</v>
      </c>
      <c r="H109" s="85"/>
      <c r="I109" s="85"/>
      <c r="J109" s="85"/>
      <c r="K109" s="85"/>
      <c r="L109" s="85"/>
      <c r="M109" s="85"/>
      <c r="N109" s="85"/>
      <c r="O109" s="85"/>
      <c r="P109" s="85"/>
      <c r="Q109" s="86"/>
      <c r="R109" s="68"/>
      <c r="S109" s="15"/>
      <c r="T109" s="52"/>
      <c r="U109" s="40"/>
      <c r="V109" s="52"/>
      <c r="W109" s="15"/>
      <c r="X109" s="40"/>
      <c r="Y109" s="15"/>
    </row>
    <row r="110" spans="1:25" x14ac:dyDescent="0.25">
      <c r="A110" s="10">
        <v>13568</v>
      </c>
      <c r="B110" s="84" t="s">
        <v>274</v>
      </c>
      <c r="C110" s="85"/>
      <c r="D110" s="86"/>
      <c r="E110" s="84" t="s">
        <v>277</v>
      </c>
      <c r="F110" s="85"/>
      <c r="G110" s="86"/>
      <c r="H110" s="2" t="s">
        <v>11</v>
      </c>
      <c r="I110" s="84" t="s">
        <v>278</v>
      </c>
      <c r="J110" s="86"/>
      <c r="K110" s="2">
        <v>510</v>
      </c>
      <c r="L110" s="84">
        <v>115</v>
      </c>
      <c r="M110" s="86"/>
      <c r="N110" s="84">
        <v>115</v>
      </c>
      <c r="O110" s="86"/>
      <c r="P110" s="2" t="s">
        <v>95</v>
      </c>
      <c r="Q110" s="2">
        <v>2.2599999999999998</v>
      </c>
      <c r="R110" s="6">
        <f>Q110-(Q110*0.2)</f>
        <v>1.8079999999999998</v>
      </c>
      <c r="S110" s="15">
        <f t="shared" si="7"/>
        <v>1.9887999999999999</v>
      </c>
      <c r="T110" s="52">
        <f t="shared" si="8"/>
        <v>1.6814399999999998</v>
      </c>
      <c r="U110" s="40">
        <f t="shared" si="9"/>
        <v>7.1415999999999993E-2</v>
      </c>
      <c r="V110" s="52">
        <f t="shared" si="10"/>
        <v>0.12656000000000001</v>
      </c>
      <c r="W110" s="15">
        <f t="shared" si="11"/>
        <v>5.5144000000000012E-2</v>
      </c>
      <c r="X110" s="40">
        <f t="shared" si="12"/>
        <v>1.3786000000000004E-3</v>
      </c>
      <c r="Y110" s="15">
        <f t="shared" si="13"/>
        <v>1.6828185999999998</v>
      </c>
    </row>
    <row r="111" spans="1:25" x14ac:dyDescent="0.25">
      <c r="A111" s="87" t="s">
        <v>1176</v>
      </c>
      <c r="B111" s="88"/>
      <c r="C111" s="84" t="s">
        <v>1214</v>
      </c>
      <c r="D111" s="85"/>
      <c r="E111" s="86"/>
      <c r="F111" s="63" t="s">
        <v>1178</v>
      </c>
      <c r="G111" s="84" t="s">
        <v>1185</v>
      </c>
      <c r="H111" s="85"/>
      <c r="I111" s="85"/>
      <c r="J111" s="85"/>
      <c r="K111" s="85"/>
      <c r="L111" s="85"/>
      <c r="M111" s="85"/>
      <c r="N111" s="85"/>
      <c r="O111" s="85"/>
      <c r="P111" s="85"/>
      <c r="Q111" s="86"/>
      <c r="R111" s="68"/>
      <c r="S111" s="15"/>
      <c r="T111" s="52"/>
      <c r="U111" s="40"/>
      <c r="V111" s="52"/>
      <c r="W111" s="15"/>
      <c r="X111" s="40"/>
      <c r="Y111" s="15"/>
    </row>
    <row r="112" spans="1:25" x14ac:dyDescent="0.25">
      <c r="A112" s="10">
        <v>14784</v>
      </c>
      <c r="B112" s="84" t="s">
        <v>279</v>
      </c>
      <c r="C112" s="85"/>
      <c r="D112" s="86"/>
      <c r="E112" s="84" t="s">
        <v>282</v>
      </c>
      <c r="F112" s="85"/>
      <c r="G112" s="86"/>
      <c r="H112" s="2" t="s">
        <v>26</v>
      </c>
      <c r="I112" s="84" t="s">
        <v>13</v>
      </c>
      <c r="J112" s="86"/>
      <c r="K112" s="2">
        <v>334</v>
      </c>
      <c r="L112" s="84">
        <v>102</v>
      </c>
      <c r="M112" s="86"/>
      <c r="N112" s="84">
        <v>167</v>
      </c>
      <c r="O112" s="86"/>
      <c r="P112" s="2" t="s">
        <v>95</v>
      </c>
      <c r="Q112" s="2">
        <v>0.54</v>
      </c>
      <c r="R112" s="6">
        <f>Q112-(Q112*0.2)</f>
        <v>0.43200000000000005</v>
      </c>
      <c r="S112" s="15">
        <f t="shared" si="7"/>
        <v>0.47520000000000001</v>
      </c>
      <c r="T112" s="52">
        <f t="shared" si="8"/>
        <v>0.40176000000000006</v>
      </c>
      <c r="U112" s="40">
        <f t="shared" si="9"/>
        <v>1.7064000000000003E-2</v>
      </c>
      <c r="V112" s="52">
        <f t="shared" si="10"/>
        <v>3.0240000000000006E-2</v>
      </c>
      <c r="W112" s="15">
        <f t="shared" si="11"/>
        <v>1.3176000000000004E-2</v>
      </c>
      <c r="X112" s="40">
        <f t="shared" si="12"/>
        <v>3.2940000000000009E-4</v>
      </c>
      <c r="Y112" s="15">
        <f t="shared" si="13"/>
        <v>0.40208940000000004</v>
      </c>
    </row>
    <row r="113" spans="1:25" x14ac:dyDescent="0.25">
      <c r="A113" s="87" t="s">
        <v>1176</v>
      </c>
      <c r="B113" s="88"/>
      <c r="C113" s="84" t="s">
        <v>1215</v>
      </c>
      <c r="D113" s="85"/>
      <c r="E113" s="86"/>
      <c r="F113" s="63" t="s">
        <v>1178</v>
      </c>
      <c r="G113" s="84" t="s">
        <v>1185</v>
      </c>
      <c r="H113" s="85"/>
      <c r="I113" s="85"/>
      <c r="J113" s="85"/>
      <c r="K113" s="85"/>
      <c r="L113" s="85"/>
      <c r="M113" s="85"/>
      <c r="N113" s="85"/>
      <c r="O113" s="85"/>
      <c r="P113" s="85"/>
      <c r="Q113" s="86"/>
      <c r="R113" s="68"/>
      <c r="S113" s="15"/>
      <c r="T113" s="52"/>
      <c r="U113" s="40"/>
      <c r="V113" s="52"/>
      <c r="W113" s="15"/>
      <c r="X113" s="40"/>
      <c r="Y113" s="15"/>
    </row>
    <row r="114" spans="1:25" x14ac:dyDescent="0.25">
      <c r="A114" s="10">
        <v>12014</v>
      </c>
      <c r="B114" s="84" t="s">
        <v>284</v>
      </c>
      <c r="C114" s="85"/>
      <c r="D114" s="86"/>
      <c r="E114" s="84" t="s">
        <v>12</v>
      </c>
      <c r="F114" s="85"/>
      <c r="G114" s="86"/>
      <c r="H114" s="2" t="s">
        <v>26</v>
      </c>
      <c r="I114" s="84" t="s">
        <v>13</v>
      </c>
      <c r="J114" s="86"/>
      <c r="K114" s="2">
        <v>425</v>
      </c>
      <c r="L114" s="84">
        <v>210</v>
      </c>
      <c r="M114" s="86"/>
      <c r="N114" s="84">
        <v>320</v>
      </c>
      <c r="O114" s="86"/>
      <c r="P114" s="2" t="s">
        <v>40</v>
      </c>
      <c r="Q114" s="2">
        <v>7.1</v>
      </c>
      <c r="R114" s="6">
        <f>Q114-(Q114*0.2)</f>
        <v>5.68</v>
      </c>
      <c r="S114" s="15">
        <f t="shared" si="7"/>
        <v>6.2479999999999993</v>
      </c>
      <c r="T114" s="52">
        <f t="shared" si="8"/>
        <v>5.2824</v>
      </c>
      <c r="U114" s="40">
        <f t="shared" si="9"/>
        <v>0.22436</v>
      </c>
      <c r="V114" s="52">
        <f t="shared" si="10"/>
        <v>0.39760000000000001</v>
      </c>
      <c r="W114" s="15">
        <f t="shared" si="11"/>
        <v>0.17324000000000001</v>
      </c>
      <c r="X114" s="40">
        <f t="shared" si="12"/>
        <v>4.3310000000000006E-3</v>
      </c>
      <c r="Y114" s="15">
        <f t="shared" si="13"/>
        <v>5.2867309999999996</v>
      </c>
    </row>
    <row r="115" spans="1:25" x14ac:dyDescent="0.25">
      <c r="A115" s="87" t="s">
        <v>1176</v>
      </c>
      <c r="B115" s="88"/>
      <c r="C115" s="84">
        <v>2648</v>
      </c>
      <c r="D115" s="85"/>
      <c r="E115" s="86"/>
      <c r="F115" s="63" t="s">
        <v>1178</v>
      </c>
      <c r="G115" s="84" t="s">
        <v>1216</v>
      </c>
      <c r="H115" s="85"/>
      <c r="I115" s="85"/>
      <c r="J115" s="85"/>
      <c r="K115" s="85"/>
      <c r="L115" s="85"/>
      <c r="M115" s="85"/>
      <c r="N115" s="85"/>
      <c r="O115" s="85"/>
      <c r="P115" s="85"/>
      <c r="Q115" s="86"/>
      <c r="R115" s="68"/>
      <c r="S115" s="15"/>
      <c r="T115" s="52"/>
      <c r="U115" s="40"/>
      <c r="V115" s="52"/>
      <c r="W115" s="15"/>
      <c r="X115" s="40"/>
      <c r="Y115" s="15"/>
    </row>
    <row r="116" spans="1:25" x14ac:dyDescent="0.25">
      <c r="A116" s="10">
        <v>11911</v>
      </c>
      <c r="B116" s="84" t="s">
        <v>289</v>
      </c>
      <c r="C116" s="85"/>
      <c r="D116" s="86"/>
      <c r="E116" s="84" t="s">
        <v>12</v>
      </c>
      <c r="F116" s="85"/>
      <c r="G116" s="86"/>
      <c r="H116" s="2" t="s">
        <v>26</v>
      </c>
      <c r="I116" s="84" t="s">
        <v>13</v>
      </c>
      <c r="J116" s="86"/>
      <c r="K116" s="2">
        <v>337</v>
      </c>
      <c r="L116" s="84">
        <v>173</v>
      </c>
      <c r="M116" s="86"/>
      <c r="N116" s="84">
        <v>532</v>
      </c>
      <c r="O116" s="86"/>
      <c r="P116" s="2" t="s">
        <v>40</v>
      </c>
      <c r="Q116" s="2">
        <v>7.6</v>
      </c>
      <c r="R116" s="6">
        <f>Q116-(Q116*0.2)</f>
        <v>6.08</v>
      </c>
      <c r="S116" s="15">
        <f t="shared" si="7"/>
        <v>6.6879999999999997</v>
      </c>
      <c r="T116" s="52">
        <f t="shared" si="8"/>
        <v>5.6544000000000008</v>
      </c>
      <c r="U116" s="40">
        <f t="shared" si="9"/>
        <v>0.24016000000000001</v>
      </c>
      <c r="V116" s="52">
        <f t="shared" si="10"/>
        <v>0.42560000000000003</v>
      </c>
      <c r="W116" s="15">
        <f t="shared" si="11"/>
        <v>0.18544000000000002</v>
      </c>
      <c r="X116" s="40">
        <f t="shared" si="12"/>
        <v>4.6360000000000004E-3</v>
      </c>
      <c r="Y116" s="15">
        <f t="shared" si="13"/>
        <v>5.6590360000000004</v>
      </c>
    </row>
    <row r="117" spans="1:25" x14ac:dyDescent="0.25">
      <c r="A117" s="87" t="s">
        <v>1176</v>
      </c>
      <c r="B117" s="88"/>
      <c r="C117" s="84">
        <v>2647</v>
      </c>
      <c r="D117" s="85"/>
      <c r="E117" s="86"/>
      <c r="F117" s="63" t="s">
        <v>1178</v>
      </c>
      <c r="G117" s="84" t="s">
        <v>1216</v>
      </c>
      <c r="H117" s="85"/>
      <c r="I117" s="85"/>
      <c r="J117" s="85"/>
      <c r="K117" s="85"/>
      <c r="L117" s="85"/>
      <c r="M117" s="85"/>
      <c r="N117" s="85"/>
      <c r="O117" s="85"/>
      <c r="P117" s="85"/>
      <c r="Q117" s="86"/>
      <c r="R117" s="68"/>
      <c r="S117" s="15"/>
      <c r="T117" s="52"/>
      <c r="U117" s="40"/>
      <c r="V117" s="52"/>
      <c r="W117" s="15"/>
      <c r="X117" s="40"/>
      <c r="Y117" s="15"/>
    </row>
    <row r="118" spans="1:25" x14ac:dyDescent="0.25">
      <c r="A118" s="10">
        <v>12771</v>
      </c>
      <c r="B118" s="84" t="s">
        <v>294</v>
      </c>
      <c r="C118" s="85"/>
      <c r="D118" s="86"/>
      <c r="E118" s="84" t="s">
        <v>12</v>
      </c>
      <c r="F118" s="85"/>
      <c r="G118" s="86"/>
      <c r="H118" s="2" t="s">
        <v>26</v>
      </c>
      <c r="I118" s="84" t="s">
        <v>13</v>
      </c>
      <c r="J118" s="86"/>
      <c r="K118" s="2">
        <v>325</v>
      </c>
      <c r="L118" s="84">
        <v>260</v>
      </c>
      <c r="M118" s="86"/>
      <c r="N118" s="84">
        <v>228</v>
      </c>
      <c r="O118" s="86"/>
      <c r="P118" s="2" t="s">
        <v>40</v>
      </c>
      <c r="Q118" s="2">
        <v>5.54</v>
      </c>
      <c r="R118" s="6">
        <f>Q118-(Q118*0.2)</f>
        <v>4.4320000000000004</v>
      </c>
      <c r="S118" s="15">
        <f t="shared" si="7"/>
        <v>4.8752000000000004</v>
      </c>
      <c r="T118" s="52">
        <f t="shared" si="8"/>
        <v>4.121760000000001</v>
      </c>
      <c r="U118" s="40">
        <f t="shared" si="9"/>
        <v>0.17506400000000003</v>
      </c>
      <c r="V118" s="52">
        <f t="shared" si="10"/>
        <v>0.31024000000000007</v>
      </c>
      <c r="W118" s="15">
        <f t="shared" si="11"/>
        <v>0.13517600000000005</v>
      </c>
      <c r="X118" s="40">
        <f t="shared" si="12"/>
        <v>3.3794000000000012E-3</v>
      </c>
      <c r="Y118" s="15">
        <f t="shared" si="13"/>
        <v>4.125139400000001</v>
      </c>
    </row>
    <row r="119" spans="1:25" x14ac:dyDescent="0.25">
      <c r="A119" s="87" t="s">
        <v>1176</v>
      </c>
      <c r="B119" s="88"/>
      <c r="C119" s="84" t="s">
        <v>1217</v>
      </c>
      <c r="D119" s="85"/>
      <c r="E119" s="86"/>
      <c r="F119" s="63" t="s">
        <v>1178</v>
      </c>
      <c r="G119" s="84" t="s">
        <v>1179</v>
      </c>
      <c r="H119" s="85"/>
      <c r="I119" s="85"/>
      <c r="J119" s="85"/>
      <c r="K119" s="85"/>
      <c r="L119" s="85"/>
      <c r="M119" s="85"/>
      <c r="N119" s="85"/>
      <c r="O119" s="85"/>
      <c r="P119" s="85"/>
      <c r="Q119" s="86"/>
      <c r="R119" s="68"/>
      <c r="S119" s="15"/>
      <c r="T119" s="52"/>
      <c r="U119" s="40"/>
      <c r="V119" s="52"/>
      <c r="W119" s="15"/>
      <c r="X119" s="40"/>
      <c r="Y119" s="15"/>
    </row>
    <row r="120" spans="1:25" x14ac:dyDescent="0.25">
      <c r="A120" s="10">
        <v>13567</v>
      </c>
      <c r="B120" s="84" t="s">
        <v>299</v>
      </c>
      <c r="C120" s="85"/>
      <c r="D120" s="86"/>
      <c r="E120" s="84" t="s">
        <v>277</v>
      </c>
      <c r="F120" s="85"/>
      <c r="G120" s="86"/>
      <c r="H120" s="2" t="s">
        <v>11</v>
      </c>
      <c r="I120" s="84" t="s">
        <v>278</v>
      </c>
      <c r="J120" s="86"/>
      <c r="K120" s="2">
        <v>430</v>
      </c>
      <c r="L120" s="84">
        <v>160</v>
      </c>
      <c r="M120" s="86"/>
      <c r="N120" s="84">
        <v>160</v>
      </c>
      <c r="O120" s="86"/>
      <c r="P120" s="2" t="s">
        <v>95</v>
      </c>
      <c r="Q120" s="2">
        <v>3.11</v>
      </c>
      <c r="R120" s="6">
        <f>Q120-(Q120*0.2)</f>
        <v>2.488</v>
      </c>
      <c r="S120" s="15">
        <f t="shared" si="7"/>
        <v>2.7368000000000001</v>
      </c>
      <c r="T120" s="52">
        <f t="shared" si="8"/>
        <v>2.3138399999999999</v>
      </c>
      <c r="U120" s="40">
        <f t="shared" si="9"/>
        <v>9.8276000000000002E-2</v>
      </c>
      <c r="V120" s="52">
        <f t="shared" si="10"/>
        <v>0.17416000000000001</v>
      </c>
      <c r="W120" s="15">
        <f t="shared" si="11"/>
        <v>7.5884000000000007E-2</v>
      </c>
      <c r="X120" s="40">
        <f t="shared" si="12"/>
        <v>1.8971000000000003E-3</v>
      </c>
      <c r="Y120" s="15">
        <f t="shared" si="13"/>
        <v>2.3157370999999998</v>
      </c>
    </row>
    <row r="121" spans="1:25" x14ac:dyDescent="0.25">
      <c r="A121" s="87" t="s">
        <v>1176</v>
      </c>
      <c r="B121" s="88"/>
      <c r="C121" s="84" t="s">
        <v>1218</v>
      </c>
      <c r="D121" s="85"/>
      <c r="E121" s="86"/>
      <c r="F121" s="63" t="s">
        <v>1178</v>
      </c>
      <c r="G121" s="84" t="s">
        <v>1185</v>
      </c>
      <c r="H121" s="85"/>
      <c r="I121" s="85"/>
      <c r="J121" s="85"/>
      <c r="K121" s="85"/>
      <c r="L121" s="85"/>
      <c r="M121" s="85"/>
      <c r="N121" s="85"/>
      <c r="O121" s="85"/>
      <c r="P121" s="85"/>
      <c r="Q121" s="86"/>
      <c r="R121" s="68"/>
      <c r="S121" s="15"/>
      <c r="T121" s="52"/>
      <c r="U121" s="40"/>
      <c r="V121" s="52"/>
      <c r="W121" s="15"/>
      <c r="X121" s="40"/>
      <c r="Y121" s="15"/>
    </row>
    <row r="122" spans="1:25" x14ac:dyDescent="0.25">
      <c r="A122" s="10">
        <v>12775</v>
      </c>
      <c r="B122" s="84" t="s">
        <v>304</v>
      </c>
      <c r="C122" s="85"/>
      <c r="D122" s="86"/>
      <c r="E122" s="84" t="s">
        <v>12</v>
      </c>
      <c r="F122" s="85"/>
      <c r="G122" s="86"/>
      <c r="H122" s="2" t="s">
        <v>11</v>
      </c>
      <c r="I122" s="84" t="s">
        <v>13</v>
      </c>
      <c r="J122" s="86"/>
      <c r="K122" s="2">
        <v>230</v>
      </c>
      <c r="L122" s="84">
        <v>230</v>
      </c>
      <c r="M122" s="86"/>
      <c r="N122" s="84">
        <v>90</v>
      </c>
      <c r="O122" s="86"/>
      <c r="P122" s="2" t="s">
        <v>40</v>
      </c>
      <c r="Q122" s="2">
        <v>1.77</v>
      </c>
      <c r="R122" s="6">
        <f>Q122-(Q122*0.2)</f>
        <v>1.4159999999999999</v>
      </c>
      <c r="S122" s="15">
        <f t="shared" si="7"/>
        <v>1.5576000000000001</v>
      </c>
      <c r="T122" s="52">
        <f t="shared" si="8"/>
        <v>1.3168800000000001</v>
      </c>
      <c r="U122" s="40">
        <f t="shared" si="9"/>
        <v>5.5931999999999996E-2</v>
      </c>
      <c r="V122" s="52">
        <f t="shared" si="10"/>
        <v>9.912E-2</v>
      </c>
      <c r="W122" s="15">
        <f t="shared" si="11"/>
        <v>4.3188000000000004E-2</v>
      </c>
      <c r="X122" s="40">
        <f t="shared" si="12"/>
        <v>1.0797000000000001E-3</v>
      </c>
      <c r="Y122" s="15">
        <f t="shared" si="13"/>
        <v>1.3179597000000001</v>
      </c>
    </row>
    <row r="123" spans="1:25" x14ac:dyDescent="0.25">
      <c r="A123" s="87" t="s">
        <v>1176</v>
      </c>
      <c r="B123" s="88"/>
      <c r="C123" s="84" t="s">
        <v>1219</v>
      </c>
      <c r="D123" s="85"/>
      <c r="E123" s="86"/>
      <c r="F123" s="63" t="s">
        <v>1178</v>
      </c>
      <c r="G123" s="84" t="s">
        <v>1179</v>
      </c>
      <c r="H123" s="85"/>
      <c r="I123" s="85"/>
      <c r="J123" s="85"/>
      <c r="K123" s="85"/>
      <c r="L123" s="85"/>
      <c r="M123" s="85"/>
      <c r="N123" s="85"/>
      <c r="O123" s="85"/>
      <c r="P123" s="85"/>
      <c r="Q123" s="86"/>
      <c r="R123" s="68"/>
      <c r="S123" s="15"/>
      <c r="T123" s="52"/>
      <c r="U123" s="40"/>
      <c r="V123" s="52"/>
      <c r="W123" s="15"/>
      <c r="X123" s="40"/>
      <c r="Y123" s="15"/>
    </row>
    <row r="124" spans="1:25" x14ac:dyDescent="0.25">
      <c r="A124" s="10">
        <v>12265</v>
      </c>
      <c r="B124" s="84" t="s">
        <v>309</v>
      </c>
      <c r="C124" s="85"/>
      <c r="D124" s="86"/>
      <c r="E124" s="84" t="s">
        <v>12</v>
      </c>
      <c r="F124" s="85"/>
      <c r="G124" s="86"/>
      <c r="H124" s="2" t="s">
        <v>311</v>
      </c>
      <c r="I124" s="84" t="s">
        <v>13</v>
      </c>
      <c r="J124" s="86"/>
      <c r="K124" s="2">
        <v>955</v>
      </c>
      <c r="L124" s="84">
        <v>945</v>
      </c>
      <c r="M124" s="86"/>
      <c r="N124" s="84">
        <v>930</v>
      </c>
      <c r="O124" s="86"/>
      <c r="P124" s="2" t="s">
        <v>40</v>
      </c>
      <c r="Q124" s="2">
        <v>243.61</v>
      </c>
      <c r="R124" s="6">
        <f>Q124-(Q124*0.2)</f>
        <v>194.88800000000001</v>
      </c>
      <c r="S124" s="15">
        <f t="shared" si="7"/>
        <v>214.3768</v>
      </c>
      <c r="T124" s="52">
        <f t="shared" si="8"/>
        <v>181.24584000000002</v>
      </c>
      <c r="U124" s="40">
        <f t="shared" si="9"/>
        <v>7.6980760000000004</v>
      </c>
      <c r="V124" s="52">
        <f t="shared" si="10"/>
        <v>13.642160000000002</v>
      </c>
      <c r="W124" s="15">
        <f t="shared" si="11"/>
        <v>5.9440840000000019</v>
      </c>
      <c r="X124" s="40">
        <f t="shared" si="12"/>
        <v>0.14860210000000004</v>
      </c>
      <c r="Y124" s="15">
        <f t="shared" si="13"/>
        <v>181.39444210000002</v>
      </c>
    </row>
    <row r="125" spans="1:25" x14ac:dyDescent="0.25">
      <c r="A125" s="87" t="s">
        <v>1176</v>
      </c>
      <c r="B125" s="88"/>
      <c r="C125" s="84" t="s">
        <v>1220</v>
      </c>
      <c r="D125" s="85"/>
      <c r="E125" s="86"/>
      <c r="F125" s="63" t="s">
        <v>1178</v>
      </c>
      <c r="G125" s="84" t="s">
        <v>1185</v>
      </c>
      <c r="H125" s="85"/>
      <c r="I125" s="85"/>
      <c r="J125" s="85"/>
      <c r="K125" s="85"/>
      <c r="L125" s="85"/>
      <c r="M125" s="85"/>
      <c r="N125" s="85"/>
      <c r="O125" s="85"/>
      <c r="P125" s="85"/>
      <c r="Q125" s="86"/>
      <c r="R125" s="68"/>
      <c r="S125" s="15"/>
      <c r="T125" s="52"/>
      <c r="U125" s="40"/>
      <c r="V125" s="52"/>
      <c r="W125" s="15"/>
      <c r="X125" s="40"/>
      <c r="Y125" s="15"/>
    </row>
    <row r="126" spans="1:25" x14ac:dyDescent="0.25">
      <c r="A126" s="10">
        <v>11438</v>
      </c>
      <c r="B126" s="84" t="s">
        <v>314</v>
      </c>
      <c r="C126" s="85"/>
      <c r="D126" s="86"/>
      <c r="E126" s="84" t="s">
        <v>317</v>
      </c>
      <c r="F126" s="85"/>
      <c r="G126" s="86"/>
      <c r="H126" s="2" t="s">
        <v>26</v>
      </c>
      <c r="I126" s="84" t="s">
        <v>208</v>
      </c>
      <c r="J126" s="86"/>
      <c r="K126" s="2">
        <v>1110</v>
      </c>
      <c r="L126" s="84">
        <v>790</v>
      </c>
      <c r="M126" s="86"/>
      <c r="N126" s="84">
        <v>430</v>
      </c>
      <c r="O126" s="86"/>
      <c r="P126" s="2" t="s">
        <v>40</v>
      </c>
      <c r="Q126" s="2">
        <v>148.08000000000001</v>
      </c>
      <c r="R126" s="6">
        <f>Q126-(Q126*0.2)</f>
        <v>118.46400000000001</v>
      </c>
      <c r="S126" s="15">
        <f t="shared" si="7"/>
        <v>130.31040000000002</v>
      </c>
      <c r="T126" s="52">
        <f t="shared" si="8"/>
        <v>110.17152000000002</v>
      </c>
      <c r="U126" s="40">
        <f t="shared" si="9"/>
        <v>4.6793280000000008</v>
      </c>
      <c r="V126" s="52">
        <f t="shared" si="10"/>
        <v>8.2924800000000012</v>
      </c>
      <c r="W126" s="15">
        <f t="shared" si="11"/>
        <v>3.6131520000000004</v>
      </c>
      <c r="X126" s="40">
        <f t="shared" si="12"/>
        <v>9.0328800000000015E-2</v>
      </c>
      <c r="Y126" s="15">
        <f t="shared" si="13"/>
        <v>110.26184880000001</v>
      </c>
    </row>
    <row r="127" spans="1:25" x14ac:dyDescent="0.25">
      <c r="A127" s="87" t="s">
        <v>1176</v>
      </c>
      <c r="B127" s="88"/>
      <c r="C127" s="84" t="s">
        <v>1221</v>
      </c>
      <c r="D127" s="85"/>
      <c r="E127" s="86"/>
      <c r="F127" s="63" t="s">
        <v>1178</v>
      </c>
      <c r="G127" s="84" t="s">
        <v>1179</v>
      </c>
      <c r="H127" s="85"/>
      <c r="I127" s="85"/>
      <c r="J127" s="85"/>
      <c r="K127" s="85"/>
      <c r="L127" s="85"/>
      <c r="M127" s="85"/>
      <c r="N127" s="85"/>
      <c r="O127" s="85"/>
      <c r="P127" s="85"/>
      <c r="Q127" s="86"/>
      <c r="R127" s="68"/>
      <c r="S127" s="15"/>
      <c r="T127" s="52"/>
      <c r="U127" s="40"/>
      <c r="V127" s="52"/>
      <c r="W127" s="15"/>
      <c r="X127" s="40"/>
      <c r="Y127" s="15"/>
    </row>
    <row r="128" spans="1:25" x14ac:dyDescent="0.25">
      <c r="A128" s="10">
        <v>11634</v>
      </c>
      <c r="B128" s="84" t="s">
        <v>319</v>
      </c>
      <c r="C128" s="85"/>
      <c r="D128" s="86"/>
      <c r="E128" s="84" t="s">
        <v>317</v>
      </c>
      <c r="F128" s="85"/>
      <c r="G128" s="86"/>
      <c r="H128" s="2" t="s">
        <v>26</v>
      </c>
      <c r="I128" s="84" t="s">
        <v>208</v>
      </c>
      <c r="J128" s="86"/>
      <c r="K128" s="2">
        <v>975</v>
      </c>
      <c r="L128" s="84">
        <v>730</v>
      </c>
      <c r="M128" s="86"/>
      <c r="N128" s="84">
        <v>395</v>
      </c>
      <c r="O128" s="86"/>
      <c r="P128" s="2" t="s">
        <v>40</v>
      </c>
      <c r="Q128" s="2">
        <v>124.05</v>
      </c>
      <c r="R128" s="6">
        <f>Q128-(Q128*0.2)</f>
        <v>99.24</v>
      </c>
      <c r="S128" s="15">
        <f t="shared" si="7"/>
        <v>109.164</v>
      </c>
      <c r="T128" s="52">
        <f t="shared" si="8"/>
        <v>92.293199999999999</v>
      </c>
      <c r="U128" s="40">
        <f t="shared" si="9"/>
        <v>3.9199799999999998</v>
      </c>
      <c r="V128" s="52">
        <f t="shared" si="10"/>
        <v>6.9468000000000005</v>
      </c>
      <c r="W128" s="15">
        <f t="shared" si="11"/>
        <v>3.0268200000000007</v>
      </c>
      <c r="X128" s="40">
        <f t="shared" si="12"/>
        <v>7.5670500000000029E-2</v>
      </c>
      <c r="Y128" s="15">
        <f t="shared" si="13"/>
        <v>92.3688705</v>
      </c>
    </row>
    <row r="129" spans="1:25" x14ac:dyDescent="0.25">
      <c r="A129" s="87" t="s">
        <v>1176</v>
      </c>
      <c r="B129" s="88"/>
      <c r="C129" s="84" t="s">
        <v>1222</v>
      </c>
      <c r="D129" s="85"/>
      <c r="E129" s="86"/>
      <c r="F129" s="63" t="s">
        <v>1178</v>
      </c>
      <c r="G129" s="84" t="s">
        <v>1179</v>
      </c>
      <c r="H129" s="85"/>
      <c r="I129" s="85"/>
      <c r="J129" s="85"/>
      <c r="K129" s="85"/>
      <c r="L129" s="85"/>
      <c r="M129" s="85"/>
      <c r="N129" s="85"/>
      <c r="O129" s="85"/>
      <c r="P129" s="85"/>
      <c r="Q129" s="86"/>
      <c r="R129" s="68"/>
      <c r="S129" s="15"/>
      <c r="T129" s="52"/>
      <c r="U129" s="40"/>
      <c r="V129" s="52"/>
      <c r="W129" s="15"/>
      <c r="X129" s="40"/>
      <c r="Y129" s="15"/>
    </row>
    <row r="130" spans="1:25" x14ac:dyDescent="0.25">
      <c r="A130" s="10">
        <v>11432</v>
      </c>
      <c r="B130" s="84" t="s">
        <v>324</v>
      </c>
      <c r="C130" s="85"/>
      <c r="D130" s="86"/>
      <c r="E130" s="84" t="s">
        <v>317</v>
      </c>
      <c r="F130" s="85"/>
      <c r="G130" s="86"/>
      <c r="H130" s="2" t="s">
        <v>26</v>
      </c>
      <c r="I130" s="84" t="s">
        <v>208</v>
      </c>
      <c r="J130" s="86"/>
      <c r="K130" s="2">
        <v>985</v>
      </c>
      <c r="L130" s="84">
        <v>640</v>
      </c>
      <c r="M130" s="86"/>
      <c r="N130" s="84">
        <v>355</v>
      </c>
      <c r="O130" s="86"/>
      <c r="P130" s="2" t="s">
        <v>40</v>
      </c>
      <c r="Q130" s="2">
        <v>113.07</v>
      </c>
      <c r="R130" s="6">
        <f>Q130-(Q130*0.2)</f>
        <v>90.455999999999989</v>
      </c>
      <c r="S130" s="15">
        <f t="shared" si="7"/>
        <v>99.501599999999996</v>
      </c>
      <c r="T130" s="52">
        <f t="shared" si="8"/>
        <v>84.124079999999992</v>
      </c>
      <c r="U130" s="40">
        <f t="shared" si="9"/>
        <v>3.5730119999999994</v>
      </c>
      <c r="V130" s="52">
        <f t="shared" si="10"/>
        <v>6.3319200000000002</v>
      </c>
      <c r="W130" s="15">
        <f t="shared" si="11"/>
        <v>2.7589080000000008</v>
      </c>
      <c r="X130" s="40">
        <f t="shared" si="12"/>
        <v>6.8972700000000026E-2</v>
      </c>
      <c r="Y130" s="15">
        <f t="shared" si="13"/>
        <v>84.193052699999996</v>
      </c>
    </row>
    <row r="131" spans="1:25" x14ac:dyDescent="0.25">
      <c r="A131" s="87" t="s">
        <v>1176</v>
      </c>
      <c r="B131" s="88"/>
      <c r="C131" s="84" t="s">
        <v>1223</v>
      </c>
      <c r="D131" s="85"/>
      <c r="E131" s="86"/>
      <c r="F131" s="63" t="s">
        <v>1178</v>
      </c>
      <c r="G131" s="84" t="s">
        <v>1179</v>
      </c>
      <c r="H131" s="85"/>
      <c r="I131" s="85"/>
      <c r="J131" s="85"/>
      <c r="K131" s="85"/>
      <c r="L131" s="85"/>
      <c r="M131" s="85"/>
      <c r="N131" s="85"/>
      <c r="O131" s="85"/>
      <c r="P131" s="85"/>
      <c r="Q131" s="86"/>
      <c r="R131" s="68"/>
      <c r="S131" s="15"/>
      <c r="T131" s="52"/>
      <c r="U131" s="40"/>
      <c r="V131" s="52"/>
      <c r="W131" s="15"/>
      <c r="X131" s="40"/>
      <c r="Y131" s="15"/>
    </row>
    <row r="132" spans="1:25" x14ac:dyDescent="0.25">
      <c r="A132" s="10">
        <v>14319</v>
      </c>
      <c r="B132" s="84" t="s">
        <v>329</v>
      </c>
      <c r="C132" s="85"/>
      <c r="D132" s="86"/>
      <c r="E132" s="84" t="s">
        <v>12</v>
      </c>
      <c r="F132" s="85"/>
      <c r="G132" s="86"/>
      <c r="H132" s="2" t="s">
        <v>26</v>
      </c>
      <c r="I132" s="84" t="s">
        <v>13</v>
      </c>
      <c r="J132" s="86"/>
      <c r="K132" s="2">
        <v>1020</v>
      </c>
      <c r="L132" s="84">
        <v>615</v>
      </c>
      <c r="M132" s="86"/>
      <c r="N132" s="84">
        <v>305</v>
      </c>
      <c r="O132" s="86"/>
      <c r="P132" s="2" t="s">
        <v>40</v>
      </c>
      <c r="Q132" s="2">
        <v>34.9</v>
      </c>
      <c r="R132" s="6">
        <f>Q132-(Q132*0.2)</f>
        <v>27.919999999999998</v>
      </c>
      <c r="S132" s="15">
        <f t="shared" si="7"/>
        <v>30.712</v>
      </c>
      <c r="T132" s="52">
        <f t="shared" si="8"/>
        <v>25.965599999999998</v>
      </c>
      <c r="U132" s="40">
        <f t="shared" si="9"/>
        <v>1.10284</v>
      </c>
      <c r="V132" s="52">
        <f t="shared" si="10"/>
        <v>1.9544000000000001</v>
      </c>
      <c r="W132" s="15">
        <f t="shared" si="11"/>
        <v>0.85156000000000009</v>
      </c>
      <c r="X132" s="40">
        <f t="shared" si="12"/>
        <v>2.1289000000000002E-2</v>
      </c>
      <c r="Y132" s="15">
        <f t="shared" si="13"/>
        <v>25.986888999999998</v>
      </c>
    </row>
    <row r="133" spans="1:25" x14ac:dyDescent="0.25">
      <c r="A133" s="87" t="s">
        <v>1176</v>
      </c>
      <c r="B133" s="88"/>
      <c r="C133" s="84" t="s">
        <v>1224</v>
      </c>
      <c r="D133" s="85"/>
      <c r="E133" s="86"/>
      <c r="F133" s="63" t="s">
        <v>1178</v>
      </c>
      <c r="G133" s="84" t="s">
        <v>1179</v>
      </c>
      <c r="H133" s="85"/>
      <c r="I133" s="85"/>
      <c r="J133" s="85"/>
      <c r="K133" s="85"/>
      <c r="L133" s="85"/>
      <c r="M133" s="85"/>
      <c r="N133" s="85"/>
      <c r="O133" s="85"/>
      <c r="P133" s="85"/>
      <c r="Q133" s="86"/>
      <c r="R133" s="68"/>
      <c r="S133" s="15"/>
      <c r="T133" s="52"/>
      <c r="U133" s="40"/>
      <c r="V133" s="52"/>
      <c r="W133" s="15"/>
      <c r="X133" s="40"/>
      <c r="Y133" s="15"/>
    </row>
    <row r="134" spans="1:25" x14ac:dyDescent="0.25">
      <c r="A134" s="10">
        <v>14782</v>
      </c>
      <c r="B134" s="84" t="s">
        <v>334</v>
      </c>
      <c r="C134" s="85"/>
      <c r="D134" s="86"/>
      <c r="E134" s="84" t="s">
        <v>337</v>
      </c>
      <c r="F134" s="85"/>
      <c r="G134" s="86"/>
      <c r="H134" s="2" t="s">
        <v>336</v>
      </c>
      <c r="I134" s="84" t="s">
        <v>13</v>
      </c>
      <c r="J134" s="86"/>
      <c r="K134" s="2">
        <v>160</v>
      </c>
      <c r="L134" s="84">
        <v>160</v>
      </c>
      <c r="M134" s="86"/>
      <c r="N134" s="84">
        <v>3</v>
      </c>
      <c r="O134" s="86"/>
      <c r="P134" s="2" t="s">
        <v>95</v>
      </c>
      <c r="Q134" s="2">
        <v>0.22</v>
      </c>
      <c r="R134" s="6">
        <f>Q134-(Q134*0.2)</f>
        <v>0.17599999999999999</v>
      </c>
      <c r="S134" s="15">
        <f t="shared" ref="S134:S196" si="14">Q134*0.88</f>
        <v>0.19359999999999999</v>
      </c>
      <c r="T134" s="52">
        <f t="shared" ref="T134:T196" si="15">R134*0.93</f>
        <v>0.16367999999999999</v>
      </c>
      <c r="U134" s="40">
        <f t="shared" ref="U134:U196" si="16">R134*3.95%</f>
        <v>6.9519999999999998E-3</v>
      </c>
      <c r="V134" s="52">
        <f t="shared" ref="V134:V196" si="17">R134*7%</f>
        <v>1.2320000000000001E-2</v>
      </c>
      <c r="W134" s="15">
        <f t="shared" ref="W134:W196" si="18">V134-U134</f>
        <v>5.3680000000000012E-3</v>
      </c>
      <c r="X134" s="40">
        <f t="shared" ref="X134:X196" si="19">W134*2.5%</f>
        <v>1.3420000000000004E-4</v>
      </c>
      <c r="Y134" s="15">
        <f t="shared" ref="Y134:Y196" si="20">T134+X134</f>
        <v>0.16381419999999999</v>
      </c>
    </row>
    <row r="135" spans="1:25" x14ac:dyDescent="0.25">
      <c r="A135" s="87" t="s">
        <v>1176</v>
      </c>
      <c r="B135" s="88"/>
      <c r="C135" s="84" t="s">
        <v>1225</v>
      </c>
      <c r="D135" s="85"/>
      <c r="E135" s="86"/>
      <c r="F135" s="63" t="s">
        <v>1178</v>
      </c>
      <c r="G135" s="84" t="s">
        <v>1185</v>
      </c>
      <c r="H135" s="85"/>
      <c r="I135" s="85"/>
      <c r="J135" s="85"/>
      <c r="K135" s="85"/>
      <c r="L135" s="85"/>
      <c r="M135" s="85"/>
      <c r="N135" s="85"/>
      <c r="O135" s="85"/>
      <c r="P135" s="85"/>
      <c r="Q135" s="86"/>
      <c r="R135" s="68"/>
      <c r="S135" s="15"/>
      <c r="T135" s="52"/>
      <c r="U135" s="40"/>
      <c r="V135" s="52"/>
      <c r="W135" s="15"/>
      <c r="X135" s="40"/>
      <c r="Y135" s="15"/>
    </row>
    <row r="136" spans="1:25" x14ac:dyDescent="0.25">
      <c r="A136" s="10">
        <v>12772</v>
      </c>
      <c r="B136" s="84" t="s">
        <v>339</v>
      </c>
      <c r="C136" s="85"/>
      <c r="D136" s="86"/>
      <c r="E136" s="84" t="s">
        <v>337</v>
      </c>
      <c r="F136" s="85"/>
      <c r="G136" s="86"/>
      <c r="H136" s="2" t="s">
        <v>11</v>
      </c>
      <c r="I136" s="84" t="s">
        <v>13</v>
      </c>
      <c r="J136" s="86"/>
      <c r="K136" s="2">
        <v>320</v>
      </c>
      <c r="L136" s="84">
        <v>255</v>
      </c>
      <c r="M136" s="86"/>
      <c r="N136" s="84">
        <v>3</v>
      </c>
      <c r="O136" s="86"/>
      <c r="P136" s="2" t="s">
        <v>95</v>
      </c>
      <c r="Q136" s="2">
        <v>0.47</v>
      </c>
      <c r="R136" s="6">
        <f>Q136-(Q136*0.2)</f>
        <v>0.376</v>
      </c>
      <c r="S136" s="15">
        <f t="shared" si="14"/>
        <v>0.41359999999999997</v>
      </c>
      <c r="T136" s="52">
        <f t="shared" si="15"/>
        <v>0.34968000000000005</v>
      </c>
      <c r="U136" s="40">
        <f t="shared" si="16"/>
        <v>1.4852000000000001E-2</v>
      </c>
      <c r="V136" s="52">
        <f t="shared" si="17"/>
        <v>2.6320000000000003E-2</v>
      </c>
      <c r="W136" s="15">
        <f t="shared" si="18"/>
        <v>1.1468000000000002E-2</v>
      </c>
      <c r="X136" s="40">
        <f t="shared" si="19"/>
        <v>2.8670000000000008E-4</v>
      </c>
      <c r="Y136" s="15">
        <f t="shared" si="20"/>
        <v>0.34996670000000002</v>
      </c>
    </row>
    <row r="137" spans="1:25" x14ac:dyDescent="0.25">
      <c r="A137" s="87" t="s">
        <v>1176</v>
      </c>
      <c r="B137" s="88"/>
      <c r="C137" s="84" t="s">
        <v>1217</v>
      </c>
      <c r="D137" s="85"/>
      <c r="E137" s="86"/>
      <c r="F137" s="63" t="s">
        <v>1178</v>
      </c>
      <c r="G137" s="84" t="s">
        <v>1185</v>
      </c>
      <c r="H137" s="85"/>
      <c r="I137" s="85"/>
      <c r="J137" s="85"/>
      <c r="K137" s="85"/>
      <c r="L137" s="85"/>
      <c r="M137" s="85"/>
      <c r="N137" s="85"/>
      <c r="O137" s="85"/>
      <c r="P137" s="85"/>
      <c r="Q137" s="86"/>
      <c r="R137" s="68"/>
      <c r="S137" s="15"/>
      <c r="T137" s="52"/>
      <c r="U137" s="40"/>
      <c r="V137" s="52"/>
      <c r="W137" s="15"/>
      <c r="X137" s="40"/>
      <c r="Y137" s="15"/>
    </row>
    <row r="138" spans="1:25" x14ac:dyDescent="0.25">
      <c r="A138" s="10">
        <v>12774</v>
      </c>
      <c r="B138" s="84" t="s">
        <v>344</v>
      </c>
      <c r="C138" s="85"/>
      <c r="D138" s="86"/>
      <c r="E138" s="84" t="s">
        <v>337</v>
      </c>
      <c r="F138" s="85"/>
      <c r="G138" s="86"/>
      <c r="H138" s="2" t="s">
        <v>11</v>
      </c>
      <c r="I138" s="84" t="s">
        <v>13</v>
      </c>
      <c r="J138" s="86"/>
      <c r="K138" s="2">
        <v>395</v>
      </c>
      <c r="L138" s="84">
        <v>245</v>
      </c>
      <c r="M138" s="86"/>
      <c r="N138" s="84">
        <v>3</v>
      </c>
      <c r="O138" s="86"/>
      <c r="P138" s="2" t="s">
        <v>95</v>
      </c>
      <c r="Q138" s="2">
        <v>0.53</v>
      </c>
      <c r="R138" s="6">
        <f>Q138-(Q138*0.2)</f>
        <v>0.42400000000000004</v>
      </c>
      <c r="S138" s="15">
        <f t="shared" si="14"/>
        <v>0.46640000000000004</v>
      </c>
      <c r="T138" s="52">
        <f t="shared" si="15"/>
        <v>0.39432000000000006</v>
      </c>
      <c r="U138" s="40">
        <f t="shared" si="16"/>
        <v>1.6748000000000002E-2</v>
      </c>
      <c r="V138" s="52">
        <f t="shared" si="17"/>
        <v>2.9680000000000005E-2</v>
      </c>
      <c r="W138" s="15">
        <f t="shared" si="18"/>
        <v>1.2932000000000003E-2</v>
      </c>
      <c r="X138" s="40">
        <f t="shared" si="19"/>
        <v>3.2330000000000011E-4</v>
      </c>
      <c r="Y138" s="15">
        <f t="shared" si="20"/>
        <v>0.39464330000000009</v>
      </c>
    </row>
    <row r="139" spans="1:25" x14ac:dyDescent="0.25">
      <c r="A139" s="87" t="s">
        <v>1176</v>
      </c>
      <c r="B139" s="88"/>
      <c r="C139" s="84" t="s">
        <v>1213</v>
      </c>
      <c r="D139" s="85"/>
      <c r="E139" s="86"/>
      <c r="F139" s="63" t="s">
        <v>1178</v>
      </c>
      <c r="G139" s="84" t="s">
        <v>1185</v>
      </c>
      <c r="H139" s="85"/>
      <c r="I139" s="85"/>
      <c r="J139" s="85"/>
      <c r="K139" s="85"/>
      <c r="L139" s="85"/>
      <c r="M139" s="85"/>
      <c r="N139" s="85"/>
      <c r="O139" s="85"/>
      <c r="P139" s="85"/>
      <c r="Q139" s="86"/>
      <c r="R139" s="68"/>
      <c r="S139" s="15"/>
      <c r="T139" s="52"/>
      <c r="U139" s="40"/>
      <c r="V139" s="52"/>
      <c r="W139" s="15"/>
      <c r="X139" s="40"/>
      <c r="Y139" s="15"/>
    </row>
    <row r="140" spans="1:25" x14ac:dyDescent="0.25">
      <c r="A140" s="10">
        <v>14307</v>
      </c>
      <c r="B140" s="84" t="s">
        <v>349</v>
      </c>
      <c r="C140" s="85"/>
      <c r="D140" s="86"/>
      <c r="E140" s="84" t="s">
        <v>337</v>
      </c>
      <c r="F140" s="85"/>
      <c r="G140" s="86"/>
      <c r="H140" s="2" t="s">
        <v>11</v>
      </c>
      <c r="I140" s="84" t="s">
        <v>13</v>
      </c>
      <c r="J140" s="86"/>
      <c r="K140" s="2">
        <v>430</v>
      </c>
      <c r="L140" s="84">
        <v>430</v>
      </c>
      <c r="M140" s="86"/>
      <c r="N140" s="84">
        <v>3</v>
      </c>
      <c r="O140" s="86"/>
      <c r="P140" s="2" t="s">
        <v>95</v>
      </c>
      <c r="Q140" s="2">
        <v>0.91</v>
      </c>
      <c r="R140" s="6">
        <f>Q140-(Q140*0.2)</f>
        <v>0.72799999999999998</v>
      </c>
      <c r="S140" s="15">
        <f t="shared" si="14"/>
        <v>0.80080000000000007</v>
      </c>
      <c r="T140" s="52">
        <f t="shared" si="15"/>
        <v>0.67703999999999998</v>
      </c>
      <c r="U140" s="40">
        <f t="shared" si="16"/>
        <v>2.8756E-2</v>
      </c>
      <c r="V140" s="52">
        <f t="shared" si="17"/>
        <v>5.0960000000000005E-2</v>
      </c>
      <c r="W140" s="15">
        <f t="shared" si="18"/>
        <v>2.2204000000000005E-2</v>
      </c>
      <c r="X140" s="40">
        <f t="shared" si="19"/>
        <v>5.551000000000001E-4</v>
      </c>
      <c r="Y140" s="15">
        <f t="shared" si="20"/>
        <v>0.67759510000000001</v>
      </c>
    </row>
    <row r="141" spans="1:25" x14ac:dyDescent="0.25">
      <c r="A141" s="87" t="s">
        <v>1176</v>
      </c>
      <c r="B141" s="88"/>
      <c r="C141" s="84" t="s">
        <v>1226</v>
      </c>
      <c r="D141" s="85"/>
      <c r="E141" s="86"/>
      <c r="F141" s="63" t="s">
        <v>1178</v>
      </c>
      <c r="G141" s="84" t="s">
        <v>1185</v>
      </c>
      <c r="H141" s="85"/>
      <c r="I141" s="85"/>
      <c r="J141" s="85"/>
      <c r="K141" s="85"/>
      <c r="L141" s="85"/>
      <c r="M141" s="85"/>
      <c r="N141" s="85"/>
      <c r="O141" s="85"/>
      <c r="P141" s="85"/>
      <c r="Q141" s="86"/>
      <c r="R141" s="68"/>
      <c r="S141" s="15"/>
      <c r="T141" s="52"/>
      <c r="U141" s="40"/>
      <c r="V141" s="52"/>
      <c r="W141" s="15"/>
      <c r="X141" s="40"/>
      <c r="Y141" s="15"/>
    </row>
    <row r="142" spans="1:25" x14ac:dyDescent="0.25">
      <c r="A142" s="10">
        <v>14884</v>
      </c>
      <c r="B142" s="84" t="s">
        <v>354</v>
      </c>
      <c r="C142" s="85"/>
      <c r="D142" s="86"/>
      <c r="E142" s="84" t="s">
        <v>337</v>
      </c>
      <c r="F142" s="85"/>
      <c r="G142" s="86"/>
      <c r="H142" s="2" t="s">
        <v>11</v>
      </c>
      <c r="I142" s="84" t="s">
        <v>13</v>
      </c>
      <c r="J142" s="86"/>
      <c r="K142" s="2">
        <v>334</v>
      </c>
      <c r="L142" s="84">
        <v>334</v>
      </c>
      <c r="M142" s="86"/>
      <c r="N142" s="84">
        <v>3</v>
      </c>
      <c r="O142" s="86"/>
      <c r="P142" s="2" t="s">
        <v>95</v>
      </c>
      <c r="Q142" s="2">
        <v>0.5</v>
      </c>
      <c r="R142" s="6">
        <f>Q142-(Q142*0.2)</f>
        <v>0.4</v>
      </c>
      <c r="S142" s="15">
        <f t="shared" si="14"/>
        <v>0.44</v>
      </c>
      <c r="T142" s="52">
        <f t="shared" si="15"/>
        <v>0.37200000000000005</v>
      </c>
      <c r="U142" s="40">
        <f t="shared" si="16"/>
        <v>1.5800000000000002E-2</v>
      </c>
      <c r="V142" s="52">
        <f t="shared" si="17"/>
        <v>2.8000000000000004E-2</v>
      </c>
      <c r="W142" s="15">
        <f t="shared" si="18"/>
        <v>1.2200000000000003E-2</v>
      </c>
      <c r="X142" s="40">
        <f t="shared" si="19"/>
        <v>3.050000000000001E-4</v>
      </c>
      <c r="Y142" s="15">
        <f t="shared" si="20"/>
        <v>0.37230500000000005</v>
      </c>
    </row>
    <row r="143" spans="1:25" x14ac:dyDescent="0.25">
      <c r="A143" s="87" t="s">
        <v>1176</v>
      </c>
      <c r="B143" s="88"/>
      <c r="C143" s="84" t="s">
        <v>1227</v>
      </c>
      <c r="D143" s="85"/>
      <c r="E143" s="86"/>
      <c r="F143" s="63" t="s">
        <v>1178</v>
      </c>
      <c r="G143" s="84" t="s">
        <v>1185</v>
      </c>
      <c r="H143" s="85"/>
      <c r="I143" s="85"/>
      <c r="J143" s="85"/>
      <c r="K143" s="85"/>
      <c r="L143" s="85"/>
      <c r="M143" s="85"/>
      <c r="N143" s="85"/>
      <c r="O143" s="85"/>
      <c r="P143" s="85"/>
      <c r="Q143" s="86"/>
      <c r="R143" s="68"/>
      <c r="S143" s="15"/>
      <c r="T143" s="52"/>
      <c r="U143" s="40"/>
      <c r="V143" s="52"/>
      <c r="W143" s="15"/>
      <c r="X143" s="40"/>
      <c r="Y143" s="15"/>
    </row>
    <row r="144" spans="1:25" x14ac:dyDescent="0.25">
      <c r="A144" s="10">
        <v>15086</v>
      </c>
      <c r="B144" s="84" t="s">
        <v>359</v>
      </c>
      <c r="C144" s="85"/>
      <c r="D144" s="86"/>
      <c r="E144" s="84" t="s">
        <v>337</v>
      </c>
      <c r="F144" s="85"/>
      <c r="G144" s="86"/>
      <c r="H144" s="2" t="s">
        <v>336</v>
      </c>
      <c r="I144" s="84" t="s">
        <v>13</v>
      </c>
      <c r="J144" s="86"/>
      <c r="K144" s="2">
        <v>250</v>
      </c>
      <c r="L144" s="84">
        <v>250</v>
      </c>
      <c r="M144" s="86"/>
      <c r="N144" s="84">
        <v>3</v>
      </c>
      <c r="O144" s="86"/>
      <c r="P144" s="2" t="s">
        <v>95</v>
      </c>
      <c r="Q144" s="2">
        <v>0.5</v>
      </c>
      <c r="R144" s="6">
        <f>Q144-(Q144*0.2)</f>
        <v>0.4</v>
      </c>
      <c r="S144" s="15">
        <f t="shared" si="14"/>
        <v>0.44</v>
      </c>
      <c r="T144" s="52">
        <f t="shared" si="15"/>
        <v>0.37200000000000005</v>
      </c>
      <c r="U144" s="40">
        <f t="shared" si="16"/>
        <v>1.5800000000000002E-2</v>
      </c>
      <c r="V144" s="52">
        <f t="shared" si="17"/>
        <v>2.8000000000000004E-2</v>
      </c>
      <c r="W144" s="15">
        <f t="shared" si="18"/>
        <v>1.2200000000000003E-2</v>
      </c>
      <c r="X144" s="40">
        <f t="shared" si="19"/>
        <v>3.050000000000001E-4</v>
      </c>
      <c r="Y144" s="15">
        <f t="shared" si="20"/>
        <v>0.37230500000000005</v>
      </c>
    </row>
    <row r="145" spans="1:25" x14ac:dyDescent="0.25">
      <c r="A145" s="87" t="s">
        <v>1176</v>
      </c>
      <c r="B145" s="88"/>
      <c r="C145" s="84" t="s">
        <v>1228</v>
      </c>
      <c r="D145" s="85"/>
      <c r="E145" s="86"/>
      <c r="F145" s="63" t="s">
        <v>1178</v>
      </c>
      <c r="G145" s="84" t="s">
        <v>1185</v>
      </c>
      <c r="H145" s="85"/>
      <c r="I145" s="85"/>
      <c r="J145" s="85"/>
      <c r="K145" s="85"/>
      <c r="L145" s="85"/>
      <c r="M145" s="85"/>
      <c r="N145" s="85"/>
      <c r="O145" s="85"/>
      <c r="P145" s="85"/>
      <c r="Q145" s="86"/>
      <c r="R145" s="68"/>
      <c r="S145" s="15"/>
      <c r="T145" s="52"/>
      <c r="U145" s="40"/>
      <c r="V145" s="52"/>
      <c r="W145" s="15"/>
      <c r="X145" s="40"/>
      <c r="Y145" s="15"/>
    </row>
    <row r="146" spans="1:25" x14ac:dyDescent="0.25">
      <c r="A146" s="10">
        <v>15151</v>
      </c>
      <c r="B146" s="84" t="s">
        <v>364</v>
      </c>
      <c r="C146" s="85"/>
      <c r="D146" s="86"/>
      <c r="E146" s="84" t="s">
        <v>337</v>
      </c>
      <c r="F146" s="85"/>
      <c r="G146" s="86"/>
      <c r="H146" s="2" t="s">
        <v>11</v>
      </c>
      <c r="I146" s="84" t="s">
        <v>13</v>
      </c>
      <c r="J146" s="86"/>
      <c r="K146" s="2">
        <v>245</v>
      </c>
      <c r="L146" s="84">
        <v>170</v>
      </c>
      <c r="M146" s="86"/>
      <c r="N146" s="84">
        <v>3</v>
      </c>
      <c r="O146" s="86"/>
      <c r="P146" s="2" t="s">
        <v>365</v>
      </c>
      <c r="Q146" s="2">
        <v>0.2</v>
      </c>
      <c r="R146" s="6">
        <f>Q146-(Q146*0.1)</f>
        <v>0.18</v>
      </c>
      <c r="S146" s="15">
        <f t="shared" si="14"/>
        <v>0.17600000000000002</v>
      </c>
      <c r="T146" s="52">
        <f t="shared" si="15"/>
        <v>0.16739999999999999</v>
      </c>
      <c r="U146" s="40">
        <f t="shared" si="16"/>
        <v>7.11E-3</v>
      </c>
      <c r="V146" s="52">
        <f t="shared" si="17"/>
        <v>1.26E-2</v>
      </c>
      <c r="W146" s="15">
        <f t="shared" si="18"/>
        <v>5.4900000000000001E-3</v>
      </c>
      <c r="X146" s="40">
        <f t="shared" si="19"/>
        <v>1.3725E-4</v>
      </c>
      <c r="Y146" s="15">
        <f t="shared" si="20"/>
        <v>0.16753725</v>
      </c>
    </row>
    <row r="147" spans="1:25" x14ac:dyDescent="0.25">
      <c r="A147" s="87" t="s">
        <v>1176</v>
      </c>
      <c r="B147" s="88"/>
      <c r="C147" s="84" t="s">
        <v>1229</v>
      </c>
      <c r="D147" s="85"/>
      <c r="E147" s="86"/>
      <c r="F147" s="63" t="s">
        <v>1178</v>
      </c>
      <c r="G147" s="84" t="s">
        <v>1185</v>
      </c>
      <c r="H147" s="85"/>
      <c r="I147" s="85"/>
      <c r="J147" s="85"/>
      <c r="K147" s="85"/>
      <c r="L147" s="85"/>
      <c r="M147" s="85"/>
      <c r="N147" s="85"/>
      <c r="O147" s="85"/>
      <c r="P147" s="85"/>
      <c r="Q147" s="86"/>
      <c r="R147" s="68"/>
      <c r="S147" s="15"/>
      <c r="T147" s="52"/>
      <c r="U147" s="40"/>
      <c r="V147" s="52"/>
      <c r="W147" s="15"/>
      <c r="X147" s="40"/>
      <c r="Y147" s="15"/>
    </row>
    <row r="148" spans="1:25" x14ac:dyDescent="0.25">
      <c r="A148" s="10">
        <v>15459</v>
      </c>
      <c r="B148" s="84" t="s">
        <v>369</v>
      </c>
      <c r="C148" s="85"/>
      <c r="D148" s="86"/>
      <c r="E148" s="84" t="s">
        <v>337</v>
      </c>
      <c r="F148" s="85"/>
      <c r="G148" s="86"/>
      <c r="H148" s="2" t="s">
        <v>26</v>
      </c>
      <c r="I148" s="84" t="s">
        <v>13</v>
      </c>
      <c r="J148" s="86"/>
      <c r="K148" s="2">
        <v>365</v>
      </c>
      <c r="L148" s="84">
        <v>420</v>
      </c>
      <c r="M148" s="86"/>
      <c r="N148" s="84">
        <v>6</v>
      </c>
      <c r="O148" s="86"/>
      <c r="P148" s="2" t="s">
        <v>370</v>
      </c>
      <c r="Q148" s="2">
        <v>2.25</v>
      </c>
      <c r="R148" s="6">
        <f>Q148-(Q148*0.2)</f>
        <v>1.8</v>
      </c>
      <c r="S148" s="15">
        <f t="shared" si="14"/>
        <v>1.98</v>
      </c>
      <c r="T148" s="52">
        <f t="shared" si="15"/>
        <v>1.6740000000000002</v>
      </c>
      <c r="U148" s="40">
        <f t="shared" si="16"/>
        <v>7.1099999999999997E-2</v>
      </c>
      <c r="V148" s="52">
        <f t="shared" si="17"/>
        <v>0.12600000000000003</v>
      </c>
      <c r="W148" s="15">
        <f t="shared" si="18"/>
        <v>5.4900000000000032E-2</v>
      </c>
      <c r="X148" s="40">
        <f t="shared" si="19"/>
        <v>1.3725000000000009E-3</v>
      </c>
      <c r="Y148" s="15">
        <f t="shared" si="20"/>
        <v>1.6753725000000002</v>
      </c>
    </row>
    <row r="149" spans="1:25" x14ac:dyDescent="0.25">
      <c r="A149" s="87" t="s">
        <v>1176</v>
      </c>
      <c r="B149" s="88"/>
      <c r="C149" s="84" t="s">
        <v>1180</v>
      </c>
      <c r="D149" s="85"/>
      <c r="E149" s="86"/>
      <c r="F149" s="4"/>
      <c r="G149" s="4"/>
      <c r="H149" s="4"/>
      <c r="I149" s="4"/>
      <c r="J149" s="4"/>
      <c r="K149" s="4"/>
      <c r="L149" s="4"/>
      <c r="M149" s="4"/>
      <c r="N149" s="4"/>
      <c r="O149" s="4"/>
      <c r="P149" s="4"/>
      <c r="Q149" s="69"/>
      <c r="R149" s="68"/>
      <c r="S149" s="15"/>
      <c r="T149" s="52"/>
      <c r="U149" s="40"/>
      <c r="V149" s="52"/>
      <c r="W149" s="15"/>
      <c r="X149" s="40"/>
      <c r="Y149" s="15"/>
    </row>
    <row r="150" spans="1:25" x14ac:dyDescent="0.25">
      <c r="A150" s="10">
        <v>15457</v>
      </c>
      <c r="B150" s="84" t="s">
        <v>374</v>
      </c>
      <c r="C150" s="85"/>
      <c r="D150" s="86"/>
      <c r="E150" s="84" t="s">
        <v>337</v>
      </c>
      <c r="F150" s="85"/>
      <c r="G150" s="86"/>
      <c r="H150" s="2" t="s">
        <v>11</v>
      </c>
      <c r="I150" s="84" t="s">
        <v>13</v>
      </c>
      <c r="J150" s="86"/>
      <c r="K150" s="2">
        <v>370</v>
      </c>
      <c r="L150" s="84">
        <v>460</v>
      </c>
      <c r="M150" s="86"/>
      <c r="N150" s="84">
        <v>3</v>
      </c>
      <c r="O150" s="86"/>
      <c r="P150" s="2" t="s">
        <v>370</v>
      </c>
      <c r="Q150" s="2">
        <v>2.85</v>
      </c>
      <c r="R150" s="6">
        <f>Q150-(Q150*0.2)</f>
        <v>2.2800000000000002</v>
      </c>
      <c r="S150" s="15">
        <f t="shared" si="14"/>
        <v>2.508</v>
      </c>
      <c r="T150" s="52">
        <f t="shared" si="15"/>
        <v>2.1204000000000005</v>
      </c>
      <c r="U150" s="40">
        <f t="shared" si="16"/>
        <v>9.0060000000000015E-2</v>
      </c>
      <c r="V150" s="52">
        <f t="shared" si="17"/>
        <v>0.15960000000000002</v>
      </c>
      <c r="W150" s="15">
        <f t="shared" si="18"/>
        <v>6.9540000000000005E-2</v>
      </c>
      <c r="X150" s="40">
        <f t="shared" si="19"/>
        <v>1.7385000000000002E-3</v>
      </c>
      <c r="Y150" s="15">
        <f t="shared" si="20"/>
        <v>2.1221385000000006</v>
      </c>
    </row>
    <row r="151" spans="1:25" x14ac:dyDescent="0.25">
      <c r="A151" s="87" t="s">
        <v>1176</v>
      </c>
      <c r="B151" s="88"/>
      <c r="C151" s="84" t="s">
        <v>1180</v>
      </c>
      <c r="D151" s="85"/>
      <c r="E151" s="86"/>
      <c r="F151" s="63" t="s">
        <v>1178</v>
      </c>
      <c r="G151" s="84" t="s">
        <v>1185</v>
      </c>
      <c r="H151" s="85"/>
      <c r="I151" s="85"/>
      <c r="J151" s="85"/>
      <c r="K151" s="85"/>
      <c r="L151" s="85"/>
      <c r="M151" s="85"/>
      <c r="N151" s="85"/>
      <c r="O151" s="85"/>
      <c r="P151" s="85"/>
      <c r="Q151" s="86"/>
      <c r="R151" s="68"/>
      <c r="S151" s="15"/>
      <c r="T151" s="52"/>
      <c r="U151" s="40"/>
      <c r="V151" s="52"/>
      <c r="W151" s="15"/>
      <c r="X151" s="40"/>
      <c r="Y151" s="15"/>
    </row>
    <row r="152" spans="1:25" x14ac:dyDescent="0.25">
      <c r="A152" s="10">
        <v>15494</v>
      </c>
      <c r="B152" s="84" t="s">
        <v>379</v>
      </c>
      <c r="C152" s="85"/>
      <c r="D152" s="86"/>
      <c r="E152" s="84" t="s">
        <v>337</v>
      </c>
      <c r="F152" s="85"/>
      <c r="G152" s="86"/>
      <c r="H152" s="2" t="s">
        <v>11</v>
      </c>
      <c r="I152" s="84" t="s">
        <v>13</v>
      </c>
      <c r="J152" s="86"/>
      <c r="K152" s="2">
        <v>305</v>
      </c>
      <c r="L152" s="84">
        <v>400</v>
      </c>
      <c r="M152" s="86"/>
      <c r="N152" s="84">
        <v>3</v>
      </c>
      <c r="O152" s="86"/>
      <c r="P152" s="2" t="s">
        <v>370</v>
      </c>
      <c r="Q152" s="2">
        <v>2.08</v>
      </c>
      <c r="R152" s="6">
        <f>Q152-(Q152*0.2)</f>
        <v>1.6640000000000001</v>
      </c>
      <c r="S152" s="15">
        <f t="shared" si="14"/>
        <v>1.8304</v>
      </c>
      <c r="T152" s="52">
        <f t="shared" si="15"/>
        <v>1.5475200000000002</v>
      </c>
      <c r="U152" s="40">
        <f t="shared" si="16"/>
        <v>6.5728000000000009E-2</v>
      </c>
      <c r="V152" s="52">
        <f t="shared" si="17"/>
        <v>0.11648000000000003</v>
      </c>
      <c r="W152" s="15">
        <f t="shared" si="18"/>
        <v>5.0752000000000019E-2</v>
      </c>
      <c r="X152" s="40">
        <f t="shared" si="19"/>
        <v>1.2688000000000005E-3</v>
      </c>
      <c r="Y152" s="15">
        <f t="shared" si="20"/>
        <v>1.5487888000000003</v>
      </c>
    </row>
    <row r="153" spans="1:25" x14ac:dyDescent="0.25">
      <c r="A153" s="87" t="s">
        <v>1176</v>
      </c>
      <c r="B153" s="88"/>
      <c r="C153" s="84" t="s">
        <v>1230</v>
      </c>
      <c r="D153" s="85"/>
      <c r="E153" s="86"/>
      <c r="F153" s="63" t="s">
        <v>1178</v>
      </c>
      <c r="G153" s="84" t="s">
        <v>1185</v>
      </c>
      <c r="H153" s="85"/>
      <c r="I153" s="85"/>
      <c r="J153" s="85"/>
      <c r="K153" s="85"/>
      <c r="L153" s="85"/>
      <c r="M153" s="85"/>
      <c r="N153" s="85"/>
      <c r="O153" s="85"/>
      <c r="P153" s="85"/>
      <c r="Q153" s="86"/>
      <c r="R153" s="68"/>
      <c r="S153" s="15"/>
      <c r="T153" s="52"/>
      <c r="U153" s="40"/>
      <c r="V153" s="52"/>
      <c r="W153" s="15"/>
      <c r="X153" s="40"/>
      <c r="Y153" s="15"/>
    </row>
    <row r="154" spans="1:25" x14ac:dyDescent="0.25">
      <c r="A154" s="10">
        <v>12778</v>
      </c>
      <c r="B154" s="84" t="s">
        <v>384</v>
      </c>
      <c r="C154" s="85"/>
      <c r="D154" s="86"/>
      <c r="E154" s="84" t="s">
        <v>337</v>
      </c>
      <c r="F154" s="85"/>
      <c r="G154" s="86"/>
      <c r="H154" s="2" t="s">
        <v>11</v>
      </c>
      <c r="I154" s="84" t="s">
        <v>13</v>
      </c>
      <c r="J154" s="86"/>
      <c r="K154" s="2">
        <v>205</v>
      </c>
      <c r="L154" s="84">
        <v>195</v>
      </c>
      <c r="M154" s="86"/>
      <c r="N154" s="84">
        <v>3</v>
      </c>
      <c r="O154" s="86"/>
      <c r="P154" s="2" t="s">
        <v>95</v>
      </c>
      <c r="Q154" s="2">
        <v>0.22</v>
      </c>
      <c r="R154" s="6">
        <f>Q154-(Q154*0.2)</f>
        <v>0.17599999999999999</v>
      </c>
      <c r="S154" s="15">
        <f t="shared" si="14"/>
        <v>0.19359999999999999</v>
      </c>
      <c r="T154" s="52">
        <f t="shared" si="15"/>
        <v>0.16367999999999999</v>
      </c>
      <c r="U154" s="40">
        <f t="shared" si="16"/>
        <v>6.9519999999999998E-3</v>
      </c>
      <c r="V154" s="52">
        <f t="shared" si="17"/>
        <v>1.2320000000000001E-2</v>
      </c>
      <c r="W154" s="15">
        <f t="shared" si="18"/>
        <v>5.3680000000000012E-3</v>
      </c>
      <c r="X154" s="40">
        <f t="shared" si="19"/>
        <v>1.3420000000000004E-4</v>
      </c>
      <c r="Y154" s="15">
        <f t="shared" si="20"/>
        <v>0.16381419999999999</v>
      </c>
    </row>
    <row r="155" spans="1:25" x14ac:dyDescent="0.25">
      <c r="A155" s="87" t="s">
        <v>1176</v>
      </c>
      <c r="B155" s="88"/>
      <c r="C155" s="84">
        <v>146</v>
      </c>
      <c r="D155" s="85"/>
      <c r="E155" s="86"/>
      <c r="F155" s="63" t="s">
        <v>1178</v>
      </c>
      <c r="G155" s="84" t="s">
        <v>1185</v>
      </c>
      <c r="H155" s="85"/>
      <c r="I155" s="85"/>
      <c r="J155" s="85"/>
      <c r="K155" s="85"/>
      <c r="L155" s="85"/>
      <c r="M155" s="85"/>
      <c r="N155" s="85"/>
      <c r="O155" s="85"/>
      <c r="P155" s="85"/>
      <c r="Q155" s="86"/>
      <c r="R155" s="68"/>
      <c r="S155" s="15"/>
      <c r="T155" s="52"/>
      <c r="U155" s="40"/>
      <c r="V155" s="52"/>
      <c r="W155" s="15"/>
      <c r="X155" s="40"/>
      <c r="Y155" s="15"/>
    </row>
    <row r="156" spans="1:25" x14ac:dyDescent="0.25">
      <c r="A156" s="10">
        <v>15087</v>
      </c>
      <c r="B156" s="84" t="s">
        <v>389</v>
      </c>
      <c r="C156" s="85"/>
      <c r="D156" s="86"/>
      <c r="E156" s="84" t="s">
        <v>337</v>
      </c>
      <c r="F156" s="85"/>
      <c r="G156" s="86"/>
      <c r="H156" s="2" t="s">
        <v>11</v>
      </c>
      <c r="I156" s="84" t="s">
        <v>13</v>
      </c>
      <c r="J156" s="86"/>
      <c r="K156" s="2">
        <v>275</v>
      </c>
      <c r="L156" s="84">
        <v>200</v>
      </c>
      <c r="M156" s="86"/>
      <c r="N156" s="84">
        <v>3</v>
      </c>
      <c r="O156" s="86"/>
      <c r="P156" s="2" t="s">
        <v>95</v>
      </c>
      <c r="Q156" s="2">
        <v>0.27</v>
      </c>
      <c r="R156" s="6">
        <f>Q156-(Q156*0.2)</f>
        <v>0.21600000000000003</v>
      </c>
      <c r="S156" s="15">
        <f t="shared" si="14"/>
        <v>0.23760000000000001</v>
      </c>
      <c r="T156" s="52">
        <f t="shared" si="15"/>
        <v>0.20088000000000003</v>
      </c>
      <c r="U156" s="40">
        <f t="shared" si="16"/>
        <v>8.5320000000000014E-3</v>
      </c>
      <c r="V156" s="52">
        <f t="shared" si="17"/>
        <v>1.5120000000000003E-2</v>
      </c>
      <c r="W156" s="15">
        <f t="shared" si="18"/>
        <v>6.5880000000000018E-3</v>
      </c>
      <c r="X156" s="40">
        <f t="shared" si="19"/>
        <v>1.6470000000000005E-4</v>
      </c>
      <c r="Y156" s="15">
        <f t="shared" si="20"/>
        <v>0.20104470000000002</v>
      </c>
    </row>
    <row r="157" spans="1:25" x14ac:dyDescent="0.25">
      <c r="A157" s="87" t="s">
        <v>1176</v>
      </c>
      <c r="B157" s="88"/>
      <c r="C157" s="84" t="s">
        <v>1231</v>
      </c>
      <c r="D157" s="85"/>
      <c r="E157" s="86"/>
      <c r="F157" s="63" t="s">
        <v>1178</v>
      </c>
      <c r="G157" s="84" t="s">
        <v>1185</v>
      </c>
      <c r="H157" s="85"/>
      <c r="I157" s="85"/>
      <c r="J157" s="85"/>
      <c r="K157" s="85"/>
      <c r="L157" s="85"/>
      <c r="M157" s="85"/>
      <c r="N157" s="85"/>
      <c r="O157" s="85"/>
      <c r="P157" s="85"/>
      <c r="Q157" s="86"/>
      <c r="R157" s="68"/>
      <c r="S157" s="15"/>
      <c r="T157" s="52"/>
      <c r="U157" s="40"/>
      <c r="V157" s="52"/>
      <c r="W157" s="15"/>
      <c r="X157" s="40"/>
      <c r="Y157" s="15"/>
    </row>
    <row r="158" spans="1:25" x14ac:dyDescent="0.25">
      <c r="A158" s="10">
        <v>13580</v>
      </c>
      <c r="B158" s="84" t="s">
        <v>394</v>
      </c>
      <c r="C158" s="85"/>
      <c r="D158" s="86"/>
      <c r="E158" s="84" t="s">
        <v>12</v>
      </c>
      <c r="F158" s="85"/>
      <c r="G158" s="86"/>
      <c r="H158" s="2" t="s">
        <v>11</v>
      </c>
      <c r="I158" s="84" t="s">
        <v>13</v>
      </c>
      <c r="J158" s="86"/>
      <c r="K158" s="2">
        <v>115</v>
      </c>
      <c r="L158" s="84">
        <v>115</v>
      </c>
      <c r="M158" s="86"/>
      <c r="N158" s="84">
        <v>610</v>
      </c>
      <c r="O158" s="86"/>
      <c r="P158" s="2" t="s">
        <v>40</v>
      </c>
      <c r="Q158" s="2">
        <v>2.02</v>
      </c>
      <c r="R158" s="6">
        <f>Q158-(Q158*0.2)</f>
        <v>1.6160000000000001</v>
      </c>
      <c r="S158" s="15">
        <f t="shared" si="14"/>
        <v>1.7776000000000001</v>
      </c>
      <c r="T158" s="52">
        <f t="shared" si="15"/>
        <v>1.5028800000000002</v>
      </c>
      <c r="U158" s="40">
        <f t="shared" si="16"/>
        <v>6.3832E-2</v>
      </c>
      <c r="V158" s="52">
        <f t="shared" si="17"/>
        <v>0.11312000000000001</v>
      </c>
      <c r="W158" s="15">
        <f t="shared" si="18"/>
        <v>4.9288000000000012E-2</v>
      </c>
      <c r="X158" s="40">
        <f t="shared" si="19"/>
        <v>1.2322000000000004E-3</v>
      </c>
      <c r="Y158" s="15">
        <f t="shared" si="20"/>
        <v>1.5041122000000002</v>
      </c>
    </row>
    <row r="159" spans="1:25" x14ac:dyDescent="0.25">
      <c r="A159" s="87" t="s">
        <v>1176</v>
      </c>
      <c r="B159" s="88"/>
      <c r="C159" s="84" t="s">
        <v>1232</v>
      </c>
      <c r="D159" s="85"/>
      <c r="E159" s="86"/>
      <c r="F159" s="63" t="s">
        <v>1178</v>
      </c>
      <c r="G159" s="84" t="s">
        <v>1185</v>
      </c>
      <c r="H159" s="85"/>
      <c r="I159" s="85"/>
      <c r="J159" s="85"/>
      <c r="K159" s="85"/>
      <c r="L159" s="85"/>
      <c r="M159" s="85"/>
      <c r="N159" s="85"/>
      <c r="O159" s="85"/>
      <c r="P159" s="85"/>
      <c r="Q159" s="86"/>
      <c r="R159" s="68"/>
      <c r="S159" s="15"/>
      <c r="T159" s="52"/>
      <c r="U159" s="40"/>
      <c r="V159" s="52"/>
      <c r="W159" s="15"/>
      <c r="X159" s="40"/>
      <c r="Y159" s="15"/>
    </row>
    <row r="160" spans="1:25" x14ac:dyDescent="0.25">
      <c r="A160" s="10">
        <v>14963</v>
      </c>
      <c r="B160" s="84" t="s">
        <v>399</v>
      </c>
      <c r="C160" s="85"/>
      <c r="D160" s="86"/>
      <c r="E160" s="84" t="s">
        <v>12</v>
      </c>
      <c r="F160" s="85"/>
      <c r="G160" s="86"/>
      <c r="H160" s="2" t="s">
        <v>26</v>
      </c>
      <c r="I160" s="84" t="s">
        <v>13</v>
      </c>
      <c r="J160" s="86"/>
      <c r="K160" s="2">
        <v>1105</v>
      </c>
      <c r="L160" s="84">
        <v>445</v>
      </c>
      <c r="M160" s="86"/>
      <c r="N160" s="84">
        <v>160</v>
      </c>
      <c r="O160" s="86"/>
      <c r="P160" s="2" t="s">
        <v>40</v>
      </c>
      <c r="Q160" s="2">
        <v>17.7</v>
      </c>
      <c r="R160" s="6">
        <f>Q160-(Q160*0.2)</f>
        <v>14.16</v>
      </c>
      <c r="S160" s="15">
        <f t="shared" si="14"/>
        <v>15.575999999999999</v>
      </c>
      <c r="T160" s="52">
        <f t="shared" si="15"/>
        <v>13.168800000000001</v>
      </c>
      <c r="U160" s="40">
        <f t="shared" si="16"/>
        <v>0.55932000000000004</v>
      </c>
      <c r="V160" s="52">
        <f t="shared" si="17"/>
        <v>0.99120000000000008</v>
      </c>
      <c r="W160" s="15">
        <f t="shared" si="18"/>
        <v>0.43188000000000004</v>
      </c>
      <c r="X160" s="40">
        <f t="shared" si="19"/>
        <v>1.0797000000000001E-2</v>
      </c>
      <c r="Y160" s="15">
        <f t="shared" si="20"/>
        <v>13.179597000000001</v>
      </c>
    </row>
    <row r="161" spans="1:25" x14ac:dyDescent="0.25">
      <c r="A161" s="87" t="s">
        <v>1176</v>
      </c>
      <c r="B161" s="88"/>
      <c r="C161" s="84" t="s">
        <v>1233</v>
      </c>
      <c r="D161" s="85"/>
      <c r="E161" s="86"/>
      <c r="F161" s="63" t="s">
        <v>1178</v>
      </c>
      <c r="G161" s="84" t="s">
        <v>1185</v>
      </c>
      <c r="H161" s="85"/>
      <c r="I161" s="85"/>
      <c r="J161" s="85"/>
      <c r="K161" s="85"/>
      <c r="L161" s="85"/>
      <c r="M161" s="85"/>
      <c r="N161" s="85"/>
      <c r="O161" s="85"/>
      <c r="P161" s="85"/>
      <c r="Q161" s="86"/>
      <c r="R161" s="68"/>
      <c r="S161" s="15"/>
      <c r="T161" s="52"/>
      <c r="U161" s="40"/>
      <c r="V161" s="52"/>
      <c r="W161" s="15"/>
      <c r="X161" s="40"/>
      <c r="Y161" s="15"/>
    </row>
    <row r="162" spans="1:25" x14ac:dyDescent="0.25">
      <c r="A162" s="10">
        <v>15269</v>
      </c>
      <c r="B162" s="84" t="s">
        <v>404</v>
      </c>
      <c r="C162" s="85"/>
      <c r="D162" s="86"/>
      <c r="E162" s="84" t="s">
        <v>12</v>
      </c>
      <c r="F162" s="85"/>
      <c r="G162" s="86"/>
      <c r="H162" s="2" t="s">
        <v>26</v>
      </c>
      <c r="I162" s="84" t="s">
        <v>13</v>
      </c>
      <c r="J162" s="86"/>
      <c r="K162" s="2">
        <v>586</v>
      </c>
      <c r="L162" s="84">
        <v>437</v>
      </c>
      <c r="M162" s="86"/>
      <c r="N162" s="84">
        <v>398</v>
      </c>
      <c r="O162" s="86"/>
      <c r="P162" s="2" t="s">
        <v>10</v>
      </c>
      <c r="Q162" s="2">
        <v>13.78</v>
      </c>
      <c r="R162" s="6">
        <f>Q162-(Q162*0.1)</f>
        <v>12.401999999999999</v>
      </c>
      <c r="S162" s="15">
        <f t="shared" si="14"/>
        <v>12.1264</v>
      </c>
      <c r="T162" s="52">
        <f t="shared" si="15"/>
        <v>11.533860000000001</v>
      </c>
      <c r="U162" s="40">
        <f t="shared" si="16"/>
        <v>0.48987899999999995</v>
      </c>
      <c r="V162" s="52">
        <f t="shared" si="17"/>
        <v>0.86814000000000002</v>
      </c>
      <c r="W162" s="15">
        <f t="shared" si="18"/>
        <v>0.37826100000000007</v>
      </c>
      <c r="X162" s="40">
        <f t="shared" si="19"/>
        <v>9.4565250000000021E-3</v>
      </c>
      <c r="Y162" s="15">
        <f t="shared" si="20"/>
        <v>11.543316525</v>
      </c>
    </row>
    <row r="163" spans="1:25" x14ac:dyDescent="0.25">
      <c r="A163" s="87" t="s">
        <v>1176</v>
      </c>
      <c r="B163" s="88"/>
      <c r="C163" s="84" t="s">
        <v>1234</v>
      </c>
      <c r="D163" s="85"/>
      <c r="E163" s="86"/>
      <c r="F163" s="63" t="s">
        <v>1178</v>
      </c>
      <c r="G163" s="84" t="s">
        <v>1179</v>
      </c>
      <c r="H163" s="85"/>
      <c r="I163" s="85"/>
      <c r="J163" s="85"/>
      <c r="K163" s="85"/>
      <c r="L163" s="85"/>
      <c r="M163" s="85"/>
      <c r="N163" s="85"/>
      <c r="O163" s="85"/>
      <c r="P163" s="85"/>
      <c r="Q163" s="86"/>
      <c r="R163" s="68"/>
      <c r="S163" s="15"/>
      <c r="T163" s="52"/>
      <c r="U163" s="40"/>
      <c r="V163" s="52"/>
      <c r="W163" s="15"/>
      <c r="X163" s="40"/>
      <c r="Y163" s="15"/>
    </row>
    <row r="164" spans="1:25" x14ac:dyDescent="0.25">
      <c r="A164" s="10">
        <v>14881</v>
      </c>
      <c r="B164" s="84" t="s">
        <v>409</v>
      </c>
      <c r="C164" s="85"/>
      <c r="D164" s="86"/>
      <c r="E164" s="84" t="s">
        <v>12</v>
      </c>
      <c r="F164" s="85"/>
      <c r="G164" s="86"/>
      <c r="H164" s="2" t="s">
        <v>26</v>
      </c>
      <c r="I164" s="84" t="s">
        <v>13</v>
      </c>
      <c r="J164" s="86"/>
      <c r="K164" s="2">
        <v>344</v>
      </c>
      <c r="L164" s="84">
        <v>344</v>
      </c>
      <c r="M164" s="86"/>
      <c r="N164" s="84">
        <v>342</v>
      </c>
      <c r="O164" s="86"/>
      <c r="P164" s="2" t="s">
        <v>10</v>
      </c>
      <c r="Q164" s="2">
        <v>8</v>
      </c>
      <c r="R164" s="6">
        <f>Q164-(Q164*0.2)</f>
        <v>6.4</v>
      </c>
      <c r="S164" s="15">
        <f t="shared" si="14"/>
        <v>7.04</v>
      </c>
      <c r="T164" s="52">
        <f t="shared" si="15"/>
        <v>5.9520000000000008</v>
      </c>
      <c r="U164" s="40">
        <f t="shared" si="16"/>
        <v>0.25280000000000002</v>
      </c>
      <c r="V164" s="52">
        <f t="shared" si="17"/>
        <v>0.44800000000000006</v>
      </c>
      <c r="W164" s="15">
        <f t="shared" si="18"/>
        <v>0.19520000000000004</v>
      </c>
      <c r="X164" s="40">
        <f t="shared" si="19"/>
        <v>4.8800000000000015E-3</v>
      </c>
      <c r="Y164" s="15">
        <f t="shared" si="20"/>
        <v>5.9568800000000008</v>
      </c>
    </row>
    <row r="165" spans="1:25" x14ac:dyDescent="0.25">
      <c r="A165" s="87" t="s">
        <v>1176</v>
      </c>
      <c r="B165" s="88"/>
      <c r="C165" s="84" t="s">
        <v>1235</v>
      </c>
      <c r="D165" s="85"/>
      <c r="E165" s="86"/>
      <c r="F165" s="63" t="s">
        <v>1178</v>
      </c>
      <c r="G165" s="84" t="s">
        <v>1179</v>
      </c>
      <c r="H165" s="85"/>
      <c r="I165" s="85"/>
      <c r="J165" s="85"/>
      <c r="K165" s="85"/>
      <c r="L165" s="85"/>
      <c r="M165" s="85"/>
      <c r="N165" s="85"/>
      <c r="O165" s="85"/>
      <c r="P165" s="85"/>
      <c r="Q165" s="86"/>
      <c r="R165" s="68"/>
      <c r="S165" s="15"/>
      <c r="T165" s="52"/>
      <c r="U165" s="40"/>
      <c r="V165" s="52"/>
      <c r="W165" s="15"/>
      <c r="X165" s="40"/>
      <c r="Y165" s="15"/>
    </row>
    <row r="166" spans="1:25" x14ac:dyDescent="0.25">
      <c r="A166" s="10">
        <v>15121</v>
      </c>
      <c r="B166" s="84" t="s">
        <v>414</v>
      </c>
      <c r="C166" s="85"/>
      <c r="D166" s="86"/>
      <c r="E166" s="84" t="s">
        <v>12</v>
      </c>
      <c r="F166" s="85"/>
      <c r="G166" s="86"/>
      <c r="H166" s="2" t="s">
        <v>26</v>
      </c>
      <c r="I166" s="84" t="s">
        <v>13</v>
      </c>
      <c r="J166" s="86"/>
      <c r="K166" s="2">
        <v>830</v>
      </c>
      <c r="L166" s="84">
        <v>356</v>
      </c>
      <c r="M166" s="86"/>
      <c r="N166" s="84">
        <v>460</v>
      </c>
      <c r="O166" s="86"/>
      <c r="P166" s="2" t="s">
        <v>40</v>
      </c>
      <c r="Q166" s="2">
        <v>15.27</v>
      </c>
      <c r="R166" s="6">
        <f>Q166-(Q166*0.1)</f>
        <v>13.742999999999999</v>
      </c>
      <c r="S166" s="15">
        <f t="shared" si="14"/>
        <v>13.4376</v>
      </c>
      <c r="T166" s="52">
        <f t="shared" si="15"/>
        <v>12.780989999999999</v>
      </c>
      <c r="U166" s="40">
        <f t="shared" si="16"/>
        <v>0.54284849999999996</v>
      </c>
      <c r="V166" s="52">
        <f t="shared" si="17"/>
        <v>0.96201000000000003</v>
      </c>
      <c r="W166" s="15">
        <f t="shared" si="18"/>
        <v>0.41916150000000008</v>
      </c>
      <c r="X166" s="40">
        <f t="shared" si="19"/>
        <v>1.0479037500000003E-2</v>
      </c>
      <c r="Y166" s="15">
        <f t="shared" si="20"/>
        <v>12.791469037499999</v>
      </c>
    </row>
    <row r="167" spans="1:25" x14ac:dyDescent="0.25">
      <c r="A167" s="87" t="s">
        <v>1176</v>
      </c>
      <c r="B167" s="88"/>
      <c r="C167" s="84" t="s">
        <v>1236</v>
      </c>
      <c r="D167" s="85"/>
      <c r="E167" s="86"/>
      <c r="F167" s="63" t="s">
        <v>1178</v>
      </c>
      <c r="G167" s="84" t="s">
        <v>1179</v>
      </c>
      <c r="H167" s="85"/>
      <c r="I167" s="85"/>
      <c r="J167" s="85"/>
      <c r="K167" s="85"/>
      <c r="L167" s="85"/>
      <c r="M167" s="85"/>
      <c r="N167" s="85"/>
      <c r="O167" s="85"/>
      <c r="P167" s="85"/>
      <c r="Q167" s="86"/>
      <c r="R167" s="68"/>
      <c r="S167" s="15"/>
      <c r="T167" s="52"/>
      <c r="U167" s="40"/>
      <c r="V167" s="52"/>
      <c r="W167" s="15"/>
      <c r="X167" s="40"/>
      <c r="Y167" s="15"/>
    </row>
    <row r="168" spans="1:25" x14ac:dyDescent="0.25">
      <c r="A168" s="10">
        <v>12695</v>
      </c>
      <c r="B168" s="84" t="s">
        <v>419</v>
      </c>
      <c r="C168" s="85"/>
      <c r="D168" s="86"/>
      <c r="E168" s="84" t="s">
        <v>12</v>
      </c>
      <c r="F168" s="85"/>
      <c r="G168" s="86"/>
      <c r="H168" s="2" t="s">
        <v>16</v>
      </c>
      <c r="I168" s="84" t="s">
        <v>13</v>
      </c>
      <c r="J168" s="86"/>
      <c r="K168" s="2">
        <v>355</v>
      </c>
      <c r="L168" s="84">
        <v>340</v>
      </c>
      <c r="M168" s="86"/>
      <c r="N168" s="84">
        <v>410</v>
      </c>
      <c r="O168" s="86"/>
      <c r="P168" s="2" t="s">
        <v>40</v>
      </c>
      <c r="Q168" s="2">
        <v>7.35</v>
      </c>
      <c r="R168" s="6">
        <f>Q168-(Q168*0.2)</f>
        <v>5.88</v>
      </c>
      <c r="S168" s="15">
        <f t="shared" si="14"/>
        <v>6.468</v>
      </c>
      <c r="T168" s="52">
        <f t="shared" si="15"/>
        <v>5.4683999999999999</v>
      </c>
      <c r="U168" s="40">
        <f t="shared" si="16"/>
        <v>0.23225999999999999</v>
      </c>
      <c r="V168" s="52">
        <f t="shared" si="17"/>
        <v>0.41160000000000002</v>
      </c>
      <c r="W168" s="15">
        <f t="shared" si="18"/>
        <v>0.17934000000000003</v>
      </c>
      <c r="X168" s="40">
        <f t="shared" si="19"/>
        <v>4.4835000000000005E-3</v>
      </c>
      <c r="Y168" s="15">
        <f t="shared" si="20"/>
        <v>5.4728835</v>
      </c>
    </row>
    <row r="169" spans="1:25" x14ac:dyDescent="0.25">
      <c r="A169" s="87" t="s">
        <v>1176</v>
      </c>
      <c r="B169" s="88"/>
      <c r="C169" s="84">
        <v>75</v>
      </c>
      <c r="D169" s="85"/>
      <c r="E169" s="86"/>
      <c r="F169" s="63" t="s">
        <v>1178</v>
      </c>
      <c r="G169" s="84" t="s">
        <v>1179</v>
      </c>
      <c r="H169" s="85"/>
      <c r="I169" s="85"/>
      <c r="J169" s="85"/>
      <c r="K169" s="85"/>
      <c r="L169" s="85"/>
      <c r="M169" s="85"/>
      <c r="N169" s="85"/>
      <c r="O169" s="85"/>
      <c r="P169" s="85"/>
      <c r="Q169" s="86"/>
      <c r="R169" s="68"/>
      <c r="S169" s="15"/>
      <c r="T169" s="52"/>
      <c r="U169" s="40"/>
      <c r="V169" s="52"/>
      <c r="W169" s="15"/>
      <c r="X169" s="40"/>
      <c r="Y169" s="15"/>
    </row>
    <row r="170" spans="1:25" x14ac:dyDescent="0.25">
      <c r="A170" s="10">
        <v>14964</v>
      </c>
      <c r="B170" s="84" t="s">
        <v>424</v>
      </c>
      <c r="C170" s="85"/>
      <c r="D170" s="86"/>
      <c r="E170" s="84" t="s">
        <v>12</v>
      </c>
      <c r="F170" s="85"/>
      <c r="G170" s="86"/>
      <c r="H170" s="2" t="s">
        <v>26</v>
      </c>
      <c r="I170" s="84" t="s">
        <v>13</v>
      </c>
      <c r="J170" s="86"/>
      <c r="K170" s="2">
        <v>1105</v>
      </c>
      <c r="L170" s="84">
        <v>445</v>
      </c>
      <c r="M170" s="86"/>
      <c r="N170" s="84">
        <v>80</v>
      </c>
      <c r="O170" s="86"/>
      <c r="P170" s="2" t="s">
        <v>40</v>
      </c>
      <c r="Q170" s="2">
        <v>15.45</v>
      </c>
      <c r="R170" s="6">
        <f>Q170-(Q170*0.2)</f>
        <v>12.36</v>
      </c>
      <c r="S170" s="15">
        <f t="shared" si="14"/>
        <v>13.596</v>
      </c>
      <c r="T170" s="52">
        <f t="shared" si="15"/>
        <v>11.4948</v>
      </c>
      <c r="U170" s="40">
        <f t="shared" si="16"/>
        <v>0.48821999999999999</v>
      </c>
      <c r="V170" s="52">
        <f t="shared" si="17"/>
        <v>0.86520000000000008</v>
      </c>
      <c r="W170" s="15">
        <f t="shared" si="18"/>
        <v>0.37698000000000009</v>
      </c>
      <c r="X170" s="40">
        <f t="shared" si="19"/>
        <v>9.4245000000000023E-3</v>
      </c>
      <c r="Y170" s="15">
        <f t="shared" si="20"/>
        <v>11.504224499999999</v>
      </c>
    </row>
    <row r="171" spans="1:25" x14ac:dyDescent="0.25">
      <c r="A171" s="87" t="s">
        <v>1176</v>
      </c>
      <c r="B171" s="88"/>
      <c r="C171" s="84" t="s">
        <v>1237</v>
      </c>
      <c r="D171" s="85"/>
      <c r="E171" s="86"/>
      <c r="F171" s="63" t="s">
        <v>1178</v>
      </c>
      <c r="G171" s="84" t="s">
        <v>1185</v>
      </c>
      <c r="H171" s="85"/>
      <c r="I171" s="85"/>
      <c r="J171" s="85"/>
      <c r="K171" s="85"/>
      <c r="L171" s="85"/>
      <c r="M171" s="85"/>
      <c r="N171" s="85"/>
      <c r="O171" s="85"/>
      <c r="P171" s="85"/>
      <c r="Q171" s="86"/>
      <c r="R171" s="68"/>
      <c r="S171" s="15"/>
      <c r="T171" s="52"/>
      <c r="U171" s="40"/>
      <c r="V171" s="52"/>
      <c r="W171" s="15"/>
      <c r="X171" s="40"/>
      <c r="Y171" s="15"/>
    </row>
    <row r="172" spans="1:25" x14ac:dyDescent="0.25">
      <c r="A172" s="10">
        <v>15299</v>
      </c>
      <c r="B172" s="84" t="s">
        <v>429</v>
      </c>
      <c r="C172" s="85"/>
      <c r="D172" s="86"/>
      <c r="E172" s="84" t="s">
        <v>12</v>
      </c>
      <c r="F172" s="85"/>
      <c r="G172" s="86"/>
      <c r="H172" s="2" t="s">
        <v>26</v>
      </c>
      <c r="I172" s="84" t="s">
        <v>13</v>
      </c>
      <c r="J172" s="86"/>
      <c r="K172" s="2">
        <v>614</v>
      </c>
      <c r="L172" s="84">
        <v>606</v>
      </c>
      <c r="M172" s="86"/>
      <c r="N172" s="84">
        <v>470</v>
      </c>
      <c r="O172" s="86"/>
      <c r="P172" s="2" t="s">
        <v>10</v>
      </c>
      <c r="Q172" s="2">
        <v>20.94</v>
      </c>
      <c r="R172" s="6">
        <f>Q172-(Q172*0.2)</f>
        <v>16.752000000000002</v>
      </c>
      <c r="S172" s="15">
        <f t="shared" si="14"/>
        <v>18.427200000000003</v>
      </c>
      <c r="T172" s="52">
        <f t="shared" si="15"/>
        <v>15.579360000000003</v>
      </c>
      <c r="U172" s="40">
        <f t="shared" si="16"/>
        <v>0.66170400000000007</v>
      </c>
      <c r="V172" s="52">
        <f t="shared" si="17"/>
        <v>1.1726400000000003</v>
      </c>
      <c r="W172" s="15">
        <f t="shared" si="18"/>
        <v>0.51093600000000028</v>
      </c>
      <c r="X172" s="40">
        <f t="shared" si="19"/>
        <v>1.2773400000000008E-2</v>
      </c>
      <c r="Y172" s="15">
        <f t="shared" si="20"/>
        <v>15.592133400000003</v>
      </c>
    </row>
    <row r="173" spans="1:25" x14ac:dyDescent="0.25">
      <c r="A173" s="87" t="s">
        <v>1176</v>
      </c>
      <c r="B173" s="88"/>
      <c r="C173" s="4"/>
      <c r="D173" s="4"/>
      <c r="E173" s="4"/>
      <c r="F173" s="63" t="s">
        <v>1178</v>
      </c>
      <c r="G173" s="84" t="s">
        <v>1179</v>
      </c>
      <c r="H173" s="85"/>
      <c r="I173" s="85"/>
      <c r="J173" s="85"/>
      <c r="K173" s="85"/>
      <c r="L173" s="85"/>
      <c r="M173" s="85"/>
      <c r="N173" s="85"/>
      <c r="O173" s="85"/>
      <c r="P173" s="85"/>
      <c r="Q173" s="86"/>
      <c r="R173" s="68"/>
      <c r="S173" s="15"/>
      <c r="T173" s="52"/>
      <c r="U173" s="40"/>
      <c r="V173" s="52"/>
      <c r="W173" s="15"/>
      <c r="X173" s="40"/>
      <c r="Y173" s="15"/>
    </row>
    <row r="174" spans="1:25" x14ac:dyDescent="0.25">
      <c r="A174" s="10">
        <v>11795</v>
      </c>
      <c r="B174" s="84" t="s">
        <v>434</v>
      </c>
      <c r="C174" s="85"/>
      <c r="D174" s="86"/>
      <c r="E174" s="84" t="s">
        <v>12</v>
      </c>
      <c r="F174" s="85"/>
      <c r="G174" s="86"/>
      <c r="H174" s="2" t="s">
        <v>311</v>
      </c>
      <c r="I174" s="84" t="s">
        <v>13</v>
      </c>
      <c r="J174" s="86"/>
      <c r="K174" s="2">
        <v>510</v>
      </c>
      <c r="L174" s="84">
        <v>510</v>
      </c>
      <c r="M174" s="86"/>
      <c r="N174" s="84">
        <v>490</v>
      </c>
      <c r="O174" s="86"/>
      <c r="P174" s="2" t="s">
        <v>40</v>
      </c>
      <c r="Q174" s="2">
        <v>70.42</v>
      </c>
      <c r="R174" s="6">
        <f>Q174-(Q174*0.2)</f>
        <v>56.335999999999999</v>
      </c>
      <c r="S174" s="15">
        <f t="shared" si="14"/>
        <v>61.9696</v>
      </c>
      <c r="T174" s="52">
        <f t="shared" si="15"/>
        <v>52.392479999999999</v>
      </c>
      <c r="U174" s="40">
        <f t="shared" si="16"/>
        <v>2.2252719999999999</v>
      </c>
      <c r="V174" s="52">
        <f t="shared" si="17"/>
        <v>3.9435200000000004</v>
      </c>
      <c r="W174" s="15">
        <f t="shared" si="18"/>
        <v>1.7182480000000004</v>
      </c>
      <c r="X174" s="40">
        <f t="shared" si="19"/>
        <v>4.2956200000000014E-2</v>
      </c>
      <c r="Y174" s="15">
        <f t="shared" si="20"/>
        <v>52.435436199999998</v>
      </c>
    </row>
    <row r="175" spans="1:25" x14ac:dyDescent="0.25">
      <c r="A175" s="87" t="s">
        <v>1176</v>
      </c>
      <c r="B175" s="88"/>
      <c r="C175" s="84" t="s">
        <v>1238</v>
      </c>
      <c r="D175" s="85"/>
      <c r="E175" s="86"/>
      <c r="F175" s="63" t="s">
        <v>1178</v>
      </c>
      <c r="G175" s="84" t="s">
        <v>1179</v>
      </c>
      <c r="H175" s="85"/>
      <c r="I175" s="85"/>
      <c r="J175" s="85"/>
      <c r="K175" s="85"/>
      <c r="L175" s="85"/>
      <c r="M175" s="85"/>
      <c r="N175" s="85"/>
      <c r="O175" s="85"/>
      <c r="P175" s="85"/>
      <c r="Q175" s="86"/>
      <c r="R175" s="68"/>
      <c r="S175" s="15"/>
      <c r="T175" s="52"/>
      <c r="U175" s="40"/>
      <c r="V175" s="52"/>
      <c r="W175" s="15"/>
      <c r="X175" s="40"/>
      <c r="Y175" s="15"/>
    </row>
    <row r="176" spans="1:25" x14ac:dyDescent="0.25">
      <c r="A176" s="10">
        <v>15388</v>
      </c>
      <c r="B176" s="84" t="s">
        <v>439</v>
      </c>
      <c r="C176" s="85"/>
      <c r="D176" s="86"/>
      <c r="E176" s="84" t="s">
        <v>12</v>
      </c>
      <c r="F176" s="85"/>
      <c r="G176" s="86"/>
      <c r="H176" s="2" t="s">
        <v>11</v>
      </c>
      <c r="I176" s="84" t="s">
        <v>13</v>
      </c>
      <c r="J176" s="86"/>
      <c r="K176" s="2">
        <v>615</v>
      </c>
      <c r="L176" s="84">
        <v>240</v>
      </c>
      <c r="M176" s="86"/>
      <c r="N176" s="84">
        <v>535</v>
      </c>
      <c r="O176" s="86"/>
      <c r="P176" s="2" t="s">
        <v>10</v>
      </c>
      <c r="Q176" s="2">
        <v>6.9</v>
      </c>
      <c r="R176" s="6">
        <f>Q176-(Q176*0.2)</f>
        <v>5.5200000000000005</v>
      </c>
      <c r="S176" s="15">
        <f t="shared" si="14"/>
        <v>6.0720000000000001</v>
      </c>
      <c r="T176" s="52">
        <f t="shared" si="15"/>
        <v>5.1336000000000004</v>
      </c>
      <c r="U176" s="40">
        <f t="shared" si="16"/>
        <v>0.21804000000000001</v>
      </c>
      <c r="V176" s="52">
        <f t="shared" si="17"/>
        <v>0.38640000000000008</v>
      </c>
      <c r="W176" s="15">
        <f t="shared" si="18"/>
        <v>0.16836000000000007</v>
      </c>
      <c r="X176" s="40">
        <f t="shared" si="19"/>
        <v>4.2090000000000018E-3</v>
      </c>
      <c r="Y176" s="15">
        <f t="shared" si="20"/>
        <v>5.1378090000000007</v>
      </c>
    </row>
    <row r="177" spans="1:25" x14ac:dyDescent="0.25">
      <c r="A177" s="87" t="s">
        <v>1176</v>
      </c>
      <c r="B177" s="88"/>
      <c r="C177" s="84" t="s">
        <v>1239</v>
      </c>
      <c r="D177" s="85"/>
      <c r="E177" s="86"/>
      <c r="F177" s="63" t="s">
        <v>1178</v>
      </c>
      <c r="G177" s="84" t="s">
        <v>1179</v>
      </c>
      <c r="H177" s="85"/>
      <c r="I177" s="85"/>
      <c r="J177" s="85"/>
      <c r="K177" s="85"/>
      <c r="L177" s="85"/>
      <c r="M177" s="85"/>
      <c r="N177" s="85"/>
      <c r="O177" s="85"/>
      <c r="P177" s="85"/>
      <c r="Q177" s="86"/>
      <c r="R177" s="68"/>
      <c r="S177" s="15"/>
      <c r="T177" s="52"/>
      <c r="U177" s="40"/>
      <c r="V177" s="52"/>
      <c r="W177" s="15"/>
      <c r="X177" s="40"/>
      <c r="Y177" s="15"/>
    </row>
    <row r="178" spans="1:25" x14ac:dyDescent="0.25">
      <c r="A178" s="10">
        <v>13595</v>
      </c>
      <c r="B178" s="84" t="s">
        <v>444</v>
      </c>
      <c r="C178" s="85"/>
      <c r="D178" s="86"/>
      <c r="E178" s="84" t="s">
        <v>12</v>
      </c>
      <c r="F178" s="85"/>
      <c r="G178" s="86"/>
      <c r="H178" s="2" t="s">
        <v>11</v>
      </c>
      <c r="I178" s="84" t="s">
        <v>13</v>
      </c>
      <c r="J178" s="86"/>
      <c r="K178" s="2">
        <v>215</v>
      </c>
      <c r="L178" s="84">
        <v>215</v>
      </c>
      <c r="M178" s="86"/>
      <c r="N178" s="84">
        <v>580</v>
      </c>
      <c r="O178" s="86"/>
      <c r="P178" s="2" t="s">
        <v>40</v>
      </c>
      <c r="Q178" s="2">
        <v>3.95</v>
      </c>
      <c r="R178" s="6">
        <f>Q178-(Q178*0.2)</f>
        <v>3.16</v>
      </c>
      <c r="S178" s="15">
        <f t="shared" si="14"/>
        <v>3.476</v>
      </c>
      <c r="T178" s="52">
        <f t="shared" si="15"/>
        <v>2.9388000000000001</v>
      </c>
      <c r="U178" s="40">
        <f t="shared" si="16"/>
        <v>0.12482</v>
      </c>
      <c r="V178" s="52">
        <f t="shared" si="17"/>
        <v>0.22120000000000004</v>
      </c>
      <c r="W178" s="15">
        <f t="shared" si="18"/>
        <v>9.6380000000000035E-2</v>
      </c>
      <c r="X178" s="40">
        <f t="shared" si="19"/>
        <v>2.4095000000000011E-3</v>
      </c>
      <c r="Y178" s="15">
        <f t="shared" si="20"/>
        <v>2.9412095000000003</v>
      </c>
    </row>
    <row r="179" spans="1:25" x14ac:dyDescent="0.25">
      <c r="A179" s="87" t="s">
        <v>1176</v>
      </c>
      <c r="B179" s="88"/>
      <c r="C179" s="84" t="s">
        <v>1240</v>
      </c>
      <c r="D179" s="85"/>
      <c r="E179" s="86"/>
      <c r="F179" s="63" t="s">
        <v>1178</v>
      </c>
      <c r="G179" s="84" t="s">
        <v>1185</v>
      </c>
      <c r="H179" s="85"/>
      <c r="I179" s="85"/>
      <c r="J179" s="85"/>
      <c r="K179" s="85"/>
      <c r="L179" s="85"/>
      <c r="M179" s="85"/>
      <c r="N179" s="85"/>
      <c r="O179" s="85"/>
      <c r="P179" s="85"/>
      <c r="Q179" s="86"/>
      <c r="R179" s="68"/>
      <c r="S179" s="15"/>
      <c r="T179" s="52"/>
      <c r="U179" s="40"/>
      <c r="V179" s="52"/>
      <c r="W179" s="15"/>
      <c r="X179" s="40"/>
      <c r="Y179" s="15"/>
    </row>
    <row r="180" spans="1:25" x14ac:dyDescent="0.25">
      <c r="A180" s="10">
        <v>13578</v>
      </c>
      <c r="B180" s="84" t="s">
        <v>449</v>
      </c>
      <c r="C180" s="85"/>
      <c r="D180" s="86"/>
      <c r="E180" s="84" t="s">
        <v>12</v>
      </c>
      <c r="F180" s="85"/>
      <c r="G180" s="86"/>
      <c r="H180" s="2" t="s">
        <v>11</v>
      </c>
      <c r="I180" s="84" t="s">
        <v>13</v>
      </c>
      <c r="J180" s="86"/>
      <c r="K180" s="2">
        <v>165</v>
      </c>
      <c r="L180" s="84">
        <v>165</v>
      </c>
      <c r="M180" s="86"/>
      <c r="N180" s="84">
        <v>580</v>
      </c>
      <c r="O180" s="86"/>
      <c r="P180" s="2" t="s">
        <v>40</v>
      </c>
      <c r="Q180" s="2">
        <v>2.82</v>
      </c>
      <c r="R180" s="6">
        <f>Q180-(Q180*0.2)</f>
        <v>2.2559999999999998</v>
      </c>
      <c r="S180" s="15">
        <f t="shared" si="14"/>
        <v>2.4815999999999998</v>
      </c>
      <c r="T180" s="52">
        <f t="shared" si="15"/>
        <v>2.0980799999999999</v>
      </c>
      <c r="U180" s="40">
        <f t="shared" si="16"/>
        <v>8.9111999999999997E-2</v>
      </c>
      <c r="V180" s="52">
        <f t="shared" si="17"/>
        <v>0.15792</v>
      </c>
      <c r="W180" s="15">
        <f t="shared" si="18"/>
        <v>6.8808000000000008E-2</v>
      </c>
      <c r="X180" s="40">
        <f t="shared" si="19"/>
        <v>1.7202000000000003E-3</v>
      </c>
      <c r="Y180" s="15">
        <f t="shared" si="20"/>
        <v>2.0998001999999998</v>
      </c>
    </row>
    <row r="181" spans="1:25" x14ac:dyDescent="0.25">
      <c r="A181" s="87" t="s">
        <v>1176</v>
      </c>
      <c r="B181" s="88"/>
      <c r="C181" s="84" t="s">
        <v>1241</v>
      </c>
      <c r="D181" s="85"/>
      <c r="E181" s="86"/>
      <c r="F181" s="63" t="s">
        <v>1178</v>
      </c>
      <c r="G181" s="84" t="s">
        <v>1185</v>
      </c>
      <c r="H181" s="85"/>
      <c r="I181" s="85"/>
      <c r="J181" s="85"/>
      <c r="K181" s="85"/>
      <c r="L181" s="85"/>
      <c r="M181" s="85"/>
      <c r="N181" s="85"/>
      <c r="O181" s="85"/>
      <c r="P181" s="85"/>
      <c r="Q181" s="86"/>
      <c r="R181" s="68"/>
      <c r="S181" s="15"/>
      <c r="T181" s="52"/>
      <c r="U181" s="40"/>
      <c r="V181" s="52"/>
      <c r="W181" s="15"/>
      <c r="X181" s="40"/>
      <c r="Y181" s="15"/>
    </row>
    <row r="182" spans="1:25" x14ac:dyDescent="0.25">
      <c r="A182" s="10">
        <v>13579</v>
      </c>
      <c r="B182" s="84" t="s">
        <v>454</v>
      </c>
      <c r="C182" s="85"/>
      <c r="D182" s="86"/>
      <c r="E182" s="84" t="s">
        <v>12</v>
      </c>
      <c r="F182" s="85"/>
      <c r="G182" s="86"/>
      <c r="H182" s="2" t="s">
        <v>11</v>
      </c>
      <c r="I182" s="84" t="s">
        <v>13</v>
      </c>
      <c r="J182" s="86"/>
      <c r="K182" s="2">
        <v>140</v>
      </c>
      <c r="L182" s="84">
        <v>140</v>
      </c>
      <c r="M182" s="86"/>
      <c r="N182" s="84">
        <v>580</v>
      </c>
      <c r="O182" s="86"/>
      <c r="P182" s="2" t="s">
        <v>40</v>
      </c>
      <c r="Q182" s="2">
        <v>2.34</v>
      </c>
      <c r="R182" s="6">
        <f>Q182-(Q182*0.2)</f>
        <v>1.8719999999999999</v>
      </c>
      <c r="S182" s="15">
        <f t="shared" si="14"/>
        <v>2.0591999999999997</v>
      </c>
      <c r="T182" s="52">
        <f t="shared" si="15"/>
        <v>1.7409600000000001</v>
      </c>
      <c r="U182" s="40">
        <f t="shared" si="16"/>
        <v>7.3943999999999996E-2</v>
      </c>
      <c r="V182" s="52">
        <f t="shared" si="17"/>
        <v>0.13104000000000002</v>
      </c>
      <c r="W182" s="15">
        <f t="shared" si="18"/>
        <v>5.7096000000000022E-2</v>
      </c>
      <c r="X182" s="40">
        <f t="shared" si="19"/>
        <v>1.4274000000000005E-3</v>
      </c>
      <c r="Y182" s="15">
        <f t="shared" si="20"/>
        <v>1.7423874000000001</v>
      </c>
    </row>
    <row r="183" spans="1:25" x14ac:dyDescent="0.25">
      <c r="A183" s="87" t="s">
        <v>1176</v>
      </c>
      <c r="B183" s="88"/>
      <c r="C183" s="84" t="s">
        <v>1242</v>
      </c>
      <c r="D183" s="85"/>
      <c r="E183" s="86"/>
      <c r="F183" s="63" t="s">
        <v>1178</v>
      </c>
      <c r="G183" s="84" t="s">
        <v>1185</v>
      </c>
      <c r="H183" s="85"/>
      <c r="I183" s="85"/>
      <c r="J183" s="85"/>
      <c r="K183" s="85"/>
      <c r="L183" s="85"/>
      <c r="M183" s="85"/>
      <c r="N183" s="85"/>
      <c r="O183" s="85"/>
      <c r="P183" s="85"/>
      <c r="Q183" s="86"/>
      <c r="R183" s="68"/>
      <c r="S183" s="15"/>
      <c r="T183" s="52"/>
      <c r="U183" s="40"/>
      <c r="V183" s="52"/>
      <c r="W183" s="15"/>
      <c r="X183" s="40"/>
      <c r="Y183" s="15"/>
    </row>
    <row r="184" spans="1:25" x14ac:dyDescent="0.25">
      <c r="A184" s="10">
        <v>11476</v>
      </c>
      <c r="B184" s="84" t="s">
        <v>459</v>
      </c>
      <c r="C184" s="85"/>
      <c r="D184" s="86"/>
      <c r="E184" s="84" t="s">
        <v>462</v>
      </c>
      <c r="F184" s="85"/>
      <c r="G184" s="86"/>
      <c r="H184" s="2" t="s">
        <v>26</v>
      </c>
      <c r="I184" s="84" t="s">
        <v>13</v>
      </c>
      <c r="J184" s="86"/>
      <c r="K184" s="2">
        <v>930</v>
      </c>
      <c r="L184" s="84">
        <v>645</v>
      </c>
      <c r="M184" s="86"/>
      <c r="N184" s="84">
        <v>305</v>
      </c>
      <c r="O184" s="86"/>
      <c r="P184" s="2" t="s">
        <v>40</v>
      </c>
      <c r="Q184" s="2">
        <v>103.73</v>
      </c>
      <c r="R184" s="6">
        <f>Q184-(Q184*0.2)</f>
        <v>82.984000000000009</v>
      </c>
      <c r="S184" s="15">
        <f t="shared" si="14"/>
        <v>91.28240000000001</v>
      </c>
      <c r="T184" s="52">
        <f t="shared" si="15"/>
        <v>77.175120000000007</v>
      </c>
      <c r="U184" s="40">
        <f t="shared" si="16"/>
        <v>3.2778680000000002</v>
      </c>
      <c r="V184" s="52">
        <f t="shared" si="17"/>
        <v>5.8088800000000012</v>
      </c>
      <c r="W184" s="15">
        <f t="shared" si="18"/>
        <v>2.5310120000000009</v>
      </c>
      <c r="X184" s="40">
        <f t="shared" si="19"/>
        <v>6.327530000000002E-2</v>
      </c>
      <c r="Y184" s="15">
        <f t="shared" si="20"/>
        <v>77.238395300000008</v>
      </c>
    </row>
    <row r="185" spans="1:25" x14ac:dyDescent="0.25">
      <c r="A185" s="87" t="s">
        <v>1176</v>
      </c>
      <c r="B185" s="88"/>
      <c r="C185" s="84" t="s">
        <v>1243</v>
      </c>
      <c r="D185" s="85"/>
      <c r="E185" s="86"/>
      <c r="F185" s="63" t="s">
        <v>1178</v>
      </c>
      <c r="G185" s="84" t="s">
        <v>1179</v>
      </c>
      <c r="H185" s="85"/>
      <c r="I185" s="85"/>
      <c r="J185" s="85"/>
      <c r="K185" s="85"/>
      <c r="L185" s="85"/>
      <c r="M185" s="85"/>
      <c r="N185" s="85"/>
      <c r="O185" s="85"/>
      <c r="P185" s="85"/>
      <c r="Q185" s="86"/>
      <c r="R185" s="68"/>
      <c r="S185" s="15"/>
      <c r="T185" s="52"/>
      <c r="U185" s="40"/>
      <c r="V185" s="52"/>
      <c r="W185" s="15"/>
      <c r="X185" s="40"/>
      <c r="Y185" s="15"/>
    </row>
    <row r="186" spans="1:25" x14ac:dyDescent="0.25">
      <c r="A186" s="10">
        <v>15162</v>
      </c>
      <c r="B186" s="84" t="s">
        <v>464</v>
      </c>
      <c r="C186" s="85"/>
      <c r="D186" s="86"/>
      <c r="E186" s="84" t="s">
        <v>12</v>
      </c>
      <c r="F186" s="85"/>
      <c r="G186" s="86"/>
      <c r="H186" s="2" t="s">
        <v>11</v>
      </c>
      <c r="I186" s="84" t="s">
        <v>13</v>
      </c>
      <c r="J186" s="86"/>
      <c r="K186" s="2">
        <v>360</v>
      </c>
      <c r="L186" s="84">
        <v>190</v>
      </c>
      <c r="M186" s="86"/>
      <c r="N186" s="84">
        <v>365</v>
      </c>
      <c r="O186" s="86"/>
      <c r="P186" s="2" t="s">
        <v>10</v>
      </c>
      <c r="Q186" s="2">
        <v>3.22</v>
      </c>
      <c r="R186" s="6">
        <f>Q186-(Q186*0.2)</f>
        <v>2.5760000000000001</v>
      </c>
      <c r="S186" s="15">
        <f t="shared" si="14"/>
        <v>2.8336000000000001</v>
      </c>
      <c r="T186" s="52">
        <f t="shared" si="15"/>
        <v>2.39568</v>
      </c>
      <c r="U186" s="40">
        <f t="shared" si="16"/>
        <v>0.10175200000000001</v>
      </c>
      <c r="V186" s="52">
        <f t="shared" si="17"/>
        <v>0.18032000000000001</v>
      </c>
      <c r="W186" s="15">
        <f t="shared" si="18"/>
        <v>7.8567999999999999E-2</v>
      </c>
      <c r="X186" s="40">
        <f t="shared" si="19"/>
        <v>1.9642000000000001E-3</v>
      </c>
      <c r="Y186" s="15">
        <f t="shared" si="20"/>
        <v>2.3976442000000002</v>
      </c>
    </row>
    <row r="187" spans="1:25" x14ac:dyDescent="0.25">
      <c r="A187" s="87" t="s">
        <v>1176</v>
      </c>
      <c r="B187" s="88"/>
      <c r="C187" s="84" t="s">
        <v>1244</v>
      </c>
      <c r="D187" s="85"/>
      <c r="E187" s="86"/>
      <c r="F187" s="63" t="s">
        <v>1178</v>
      </c>
      <c r="G187" s="84" t="s">
        <v>1179</v>
      </c>
      <c r="H187" s="85"/>
      <c r="I187" s="85"/>
      <c r="J187" s="85"/>
      <c r="K187" s="85"/>
      <c r="L187" s="85"/>
      <c r="M187" s="85"/>
      <c r="N187" s="85"/>
      <c r="O187" s="85"/>
      <c r="P187" s="85"/>
      <c r="Q187" s="86"/>
      <c r="R187" s="68"/>
      <c r="S187" s="15"/>
      <c r="T187" s="52"/>
      <c r="U187" s="40"/>
      <c r="V187" s="52"/>
      <c r="W187" s="15"/>
      <c r="X187" s="40"/>
      <c r="Y187" s="15"/>
    </row>
    <row r="188" spans="1:25" x14ac:dyDescent="0.25">
      <c r="A188" s="10">
        <v>11472</v>
      </c>
      <c r="B188" s="84" t="s">
        <v>469</v>
      </c>
      <c r="C188" s="85"/>
      <c r="D188" s="86"/>
      <c r="E188" s="84" t="s">
        <v>12</v>
      </c>
      <c r="F188" s="85"/>
      <c r="G188" s="86"/>
      <c r="H188" s="2" t="s">
        <v>26</v>
      </c>
      <c r="I188" s="84" t="s">
        <v>13</v>
      </c>
      <c r="J188" s="86"/>
      <c r="K188" s="2">
        <v>825</v>
      </c>
      <c r="L188" s="84">
        <v>490</v>
      </c>
      <c r="M188" s="86"/>
      <c r="N188" s="84">
        <v>230</v>
      </c>
      <c r="O188" s="86"/>
      <c r="P188" s="2" t="s">
        <v>40</v>
      </c>
      <c r="Q188" s="2">
        <v>23.9</v>
      </c>
      <c r="R188" s="6">
        <f>Q188-(Q188*0.2)</f>
        <v>19.119999999999997</v>
      </c>
      <c r="S188" s="15">
        <f t="shared" si="14"/>
        <v>21.032</v>
      </c>
      <c r="T188" s="52">
        <f t="shared" si="15"/>
        <v>17.781599999999997</v>
      </c>
      <c r="U188" s="40">
        <f t="shared" si="16"/>
        <v>0.75523999999999991</v>
      </c>
      <c r="V188" s="52">
        <f t="shared" si="17"/>
        <v>1.3384</v>
      </c>
      <c r="W188" s="15">
        <f t="shared" si="18"/>
        <v>0.58316000000000012</v>
      </c>
      <c r="X188" s="40">
        <f t="shared" si="19"/>
        <v>1.4579000000000003E-2</v>
      </c>
      <c r="Y188" s="15">
        <f t="shared" si="20"/>
        <v>17.796178999999999</v>
      </c>
    </row>
    <row r="189" spans="1:25" x14ac:dyDescent="0.25">
      <c r="A189" s="87" t="s">
        <v>1176</v>
      </c>
      <c r="B189" s="88"/>
      <c r="C189" s="84" t="s">
        <v>1245</v>
      </c>
      <c r="D189" s="85"/>
      <c r="E189" s="86"/>
      <c r="F189" s="63" t="s">
        <v>1178</v>
      </c>
      <c r="G189" s="84" t="s">
        <v>1179</v>
      </c>
      <c r="H189" s="85"/>
      <c r="I189" s="85"/>
      <c r="J189" s="85"/>
      <c r="K189" s="85"/>
      <c r="L189" s="85"/>
      <c r="M189" s="85"/>
      <c r="N189" s="85"/>
      <c r="O189" s="85"/>
      <c r="P189" s="85"/>
      <c r="Q189" s="86"/>
      <c r="R189" s="68"/>
      <c r="S189" s="15"/>
      <c r="T189" s="52"/>
      <c r="U189" s="40"/>
      <c r="V189" s="52"/>
      <c r="W189" s="15"/>
      <c r="X189" s="40"/>
      <c r="Y189" s="15"/>
    </row>
    <row r="190" spans="1:25" x14ac:dyDescent="0.25">
      <c r="A190" s="10">
        <v>12010</v>
      </c>
      <c r="B190" s="84" t="s">
        <v>474</v>
      </c>
      <c r="C190" s="85"/>
      <c r="D190" s="86"/>
      <c r="E190" s="84" t="s">
        <v>12</v>
      </c>
      <c r="F190" s="85"/>
      <c r="G190" s="86"/>
      <c r="H190" s="2" t="s">
        <v>26</v>
      </c>
      <c r="I190" s="84" t="s">
        <v>13</v>
      </c>
      <c r="J190" s="86"/>
      <c r="K190" s="2">
        <v>690</v>
      </c>
      <c r="L190" s="84">
        <v>450</v>
      </c>
      <c r="M190" s="86"/>
      <c r="N190" s="84">
        <v>183</v>
      </c>
      <c r="O190" s="86"/>
      <c r="P190" s="2" t="s">
        <v>40</v>
      </c>
      <c r="Q190" s="2">
        <v>20.399999999999999</v>
      </c>
      <c r="R190" s="6">
        <f>Q190-(Q190*0.2)</f>
        <v>16.32</v>
      </c>
      <c r="S190" s="15">
        <f t="shared" si="14"/>
        <v>17.951999999999998</v>
      </c>
      <c r="T190" s="52">
        <f t="shared" si="15"/>
        <v>15.177600000000002</v>
      </c>
      <c r="U190" s="40">
        <f t="shared" si="16"/>
        <v>0.64463999999999999</v>
      </c>
      <c r="V190" s="52">
        <f t="shared" si="17"/>
        <v>1.1424000000000001</v>
      </c>
      <c r="W190" s="15">
        <f t="shared" si="18"/>
        <v>0.49776000000000009</v>
      </c>
      <c r="X190" s="40">
        <f t="shared" si="19"/>
        <v>1.2444000000000004E-2</v>
      </c>
      <c r="Y190" s="15">
        <f t="shared" si="20"/>
        <v>15.190044000000002</v>
      </c>
    </row>
    <row r="191" spans="1:25" x14ac:dyDescent="0.25">
      <c r="A191" s="87" t="s">
        <v>1176</v>
      </c>
      <c r="B191" s="88"/>
      <c r="C191" s="84" t="s">
        <v>1246</v>
      </c>
      <c r="D191" s="85"/>
      <c r="E191" s="86"/>
      <c r="F191" s="63" t="s">
        <v>1178</v>
      </c>
      <c r="G191" s="84" t="s">
        <v>1179</v>
      </c>
      <c r="H191" s="85"/>
      <c r="I191" s="85"/>
      <c r="J191" s="85"/>
      <c r="K191" s="85"/>
      <c r="L191" s="85"/>
      <c r="M191" s="85"/>
      <c r="N191" s="85"/>
      <c r="O191" s="85"/>
      <c r="P191" s="85"/>
      <c r="Q191" s="86"/>
      <c r="R191" s="68"/>
      <c r="S191" s="15"/>
      <c r="T191" s="52"/>
      <c r="U191" s="40"/>
      <c r="V191" s="52"/>
      <c r="W191" s="15"/>
      <c r="X191" s="40"/>
      <c r="Y191" s="15"/>
    </row>
    <row r="192" spans="1:25" x14ac:dyDescent="0.25">
      <c r="A192" s="10">
        <v>11468</v>
      </c>
      <c r="B192" s="84" t="s">
        <v>479</v>
      </c>
      <c r="C192" s="85"/>
      <c r="D192" s="86"/>
      <c r="E192" s="84" t="s">
        <v>12</v>
      </c>
      <c r="F192" s="85"/>
      <c r="G192" s="86"/>
      <c r="H192" s="2" t="s">
        <v>26</v>
      </c>
      <c r="I192" s="84" t="s">
        <v>13</v>
      </c>
      <c r="J192" s="86"/>
      <c r="K192" s="2">
        <v>625</v>
      </c>
      <c r="L192" s="84">
        <v>385</v>
      </c>
      <c r="M192" s="86"/>
      <c r="N192" s="84">
        <v>158</v>
      </c>
      <c r="O192" s="86"/>
      <c r="P192" s="2" t="s">
        <v>40</v>
      </c>
      <c r="Q192" s="2">
        <v>14.72</v>
      </c>
      <c r="R192" s="6">
        <f>Q192-(Q192*0.2)</f>
        <v>11.776</v>
      </c>
      <c r="S192" s="15">
        <f t="shared" si="14"/>
        <v>12.9536</v>
      </c>
      <c r="T192" s="52">
        <f t="shared" si="15"/>
        <v>10.95168</v>
      </c>
      <c r="U192" s="40">
        <f t="shared" si="16"/>
        <v>0.46515200000000001</v>
      </c>
      <c r="V192" s="52">
        <f t="shared" si="17"/>
        <v>0.82432000000000005</v>
      </c>
      <c r="W192" s="15">
        <f t="shared" si="18"/>
        <v>0.35916800000000004</v>
      </c>
      <c r="X192" s="40">
        <f t="shared" si="19"/>
        <v>8.9792000000000014E-3</v>
      </c>
      <c r="Y192" s="15">
        <f t="shared" si="20"/>
        <v>10.9606592</v>
      </c>
    </row>
    <row r="193" spans="1:25" x14ac:dyDescent="0.25">
      <c r="A193" s="87" t="s">
        <v>1176</v>
      </c>
      <c r="B193" s="88"/>
      <c r="C193" s="84" t="s">
        <v>1247</v>
      </c>
      <c r="D193" s="85"/>
      <c r="E193" s="86"/>
      <c r="F193" s="63" t="s">
        <v>1178</v>
      </c>
      <c r="G193" s="84" t="s">
        <v>1179</v>
      </c>
      <c r="H193" s="85"/>
      <c r="I193" s="85"/>
      <c r="J193" s="85"/>
      <c r="K193" s="85"/>
      <c r="L193" s="85"/>
      <c r="M193" s="85"/>
      <c r="N193" s="85"/>
      <c r="O193" s="85"/>
      <c r="P193" s="85"/>
      <c r="Q193" s="86"/>
      <c r="R193" s="68"/>
      <c r="S193" s="15"/>
      <c r="T193" s="52"/>
      <c r="U193" s="40"/>
      <c r="V193" s="52"/>
      <c r="W193" s="15"/>
      <c r="X193" s="40"/>
      <c r="Y193" s="15"/>
    </row>
    <row r="194" spans="1:25" x14ac:dyDescent="0.25">
      <c r="A194" s="10">
        <v>13893</v>
      </c>
      <c r="B194" s="84" t="s">
        <v>484</v>
      </c>
      <c r="C194" s="85"/>
      <c r="D194" s="86"/>
      <c r="E194" s="84" t="s">
        <v>12</v>
      </c>
      <c r="F194" s="85"/>
      <c r="G194" s="86"/>
      <c r="H194" s="2" t="s">
        <v>26</v>
      </c>
      <c r="I194" s="84" t="s">
        <v>13</v>
      </c>
      <c r="J194" s="86"/>
      <c r="K194" s="2">
        <v>475</v>
      </c>
      <c r="L194" s="84">
        <v>250</v>
      </c>
      <c r="M194" s="86"/>
      <c r="N194" s="84">
        <v>195</v>
      </c>
      <c r="O194" s="86"/>
      <c r="P194" s="2" t="s">
        <v>40</v>
      </c>
      <c r="Q194" s="2">
        <v>12.7</v>
      </c>
      <c r="R194" s="6">
        <f>Q194-(Q194*0.2)</f>
        <v>10.16</v>
      </c>
      <c r="S194" s="15">
        <f t="shared" si="14"/>
        <v>11.176</v>
      </c>
      <c r="T194" s="52">
        <f t="shared" si="15"/>
        <v>9.4488000000000003</v>
      </c>
      <c r="U194" s="40">
        <f t="shared" si="16"/>
        <v>0.40132000000000001</v>
      </c>
      <c r="V194" s="52">
        <f t="shared" si="17"/>
        <v>0.71120000000000005</v>
      </c>
      <c r="W194" s="15">
        <f t="shared" si="18"/>
        <v>0.30988000000000004</v>
      </c>
      <c r="X194" s="40">
        <f t="shared" si="19"/>
        <v>7.7470000000000013E-3</v>
      </c>
      <c r="Y194" s="15">
        <f t="shared" si="20"/>
        <v>9.4565470000000005</v>
      </c>
    </row>
    <row r="195" spans="1:25" x14ac:dyDescent="0.25">
      <c r="A195" s="87" t="s">
        <v>1176</v>
      </c>
      <c r="B195" s="88"/>
      <c r="C195" s="84" t="s">
        <v>1248</v>
      </c>
      <c r="D195" s="85"/>
      <c r="E195" s="86"/>
      <c r="F195" s="63" t="s">
        <v>1178</v>
      </c>
      <c r="G195" s="84" t="s">
        <v>1185</v>
      </c>
      <c r="H195" s="85"/>
      <c r="I195" s="85"/>
      <c r="J195" s="85"/>
      <c r="K195" s="85"/>
      <c r="L195" s="85"/>
      <c r="M195" s="85"/>
      <c r="N195" s="85"/>
      <c r="O195" s="85"/>
      <c r="P195" s="85"/>
      <c r="Q195" s="86"/>
      <c r="R195" s="68"/>
      <c r="S195" s="15"/>
      <c r="T195" s="52"/>
      <c r="U195" s="40"/>
      <c r="V195" s="52"/>
      <c r="W195" s="15"/>
      <c r="X195" s="40"/>
      <c r="Y195" s="15"/>
    </row>
    <row r="196" spans="1:25" x14ac:dyDescent="0.25">
      <c r="A196" s="10">
        <v>13036</v>
      </c>
      <c r="B196" s="84" t="s">
        <v>489</v>
      </c>
      <c r="C196" s="85"/>
      <c r="D196" s="86"/>
      <c r="E196" s="84" t="s">
        <v>12</v>
      </c>
      <c r="F196" s="85"/>
      <c r="G196" s="86"/>
      <c r="H196" s="2" t="s">
        <v>26</v>
      </c>
      <c r="I196" s="84" t="s">
        <v>13</v>
      </c>
      <c r="J196" s="86"/>
      <c r="K196" s="2">
        <v>230</v>
      </c>
      <c r="L196" s="84">
        <v>230</v>
      </c>
      <c r="M196" s="86"/>
      <c r="N196" s="84">
        <v>280</v>
      </c>
      <c r="O196" s="86"/>
      <c r="P196" s="2" t="s">
        <v>10</v>
      </c>
      <c r="Q196" s="2">
        <v>5.18</v>
      </c>
      <c r="R196" s="6">
        <f>Q196-(Q196*0.2)</f>
        <v>4.1440000000000001</v>
      </c>
      <c r="S196" s="15">
        <f t="shared" si="14"/>
        <v>4.5583999999999998</v>
      </c>
      <c r="T196" s="52">
        <f t="shared" si="15"/>
        <v>3.8539200000000005</v>
      </c>
      <c r="U196" s="40">
        <f t="shared" si="16"/>
        <v>0.163688</v>
      </c>
      <c r="V196" s="52">
        <f t="shared" si="17"/>
        <v>0.29008000000000006</v>
      </c>
      <c r="W196" s="15">
        <f t="shared" si="18"/>
        <v>0.12639200000000006</v>
      </c>
      <c r="X196" s="40">
        <f t="shared" si="19"/>
        <v>3.1598000000000017E-3</v>
      </c>
      <c r="Y196" s="15">
        <f t="shared" si="20"/>
        <v>3.8570798000000006</v>
      </c>
    </row>
    <row r="197" spans="1:25" x14ac:dyDescent="0.25">
      <c r="A197" s="87" t="s">
        <v>1176</v>
      </c>
      <c r="B197" s="88"/>
      <c r="C197" s="84" t="s">
        <v>1249</v>
      </c>
      <c r="D197" s="85"/>
      <c r="E197" s="86"/>
      <c r="F197" s="63" t="s">
        <v>1178</v>
      </c>
      <c r="G197" s="84" t="s">
        <v>1179</v>
      </c>
      <c r="H197" s="85"/>
      <c r="I197" s="85"/>
      <c r="J197" s="85"/>
      <c r="K197" s="85"/>
      <c r="L197" s="85"/>
      <c r="M197" s="85"/>
      <c r="N197" s="85"/>
      <c r="O197" s="85"/>
      <c r="P197" s="85"/>
      <c r="Q197" s="86"/>
      <c r="R197" s="68"/>
      <c r="S197" s="15"/>
      <c r="T197" s="52"/>
      <c r="U197" s="40"/>
      <c r="V197" s="52"/>
      <c r="W197" s="15"/>
      <c r="X197" s="40"/>
      <c r="Y197" s="15"/>
    </row>
    <row r="198" spans="1:25" x14ac:dyDescent="0.25">
      <c r="A198" s="10">
        <v>15270</v>
      </c>
      <c r="B198" s="84" t="s">
        <v>494</v>
      </c>
      <c r="C198" s="85"/>
      <c r="D198" s="86"/>
      <c r="E198" s="84" t="s">
        <v>12</v>
      </c>
      <c r="F198" s="85"/>
      <c r="G198" s="86"/>
      <c r="H198" s="2" t="s">
        <v>26</v>
      </c>
      <c r="I198" s="84" t="s">
        <v>13</v>
      </c>
      <c r="J198" s="86"/>
      <c r="K198" s="2">
        <v>634</v>
      </c>
      <c r="L198" s="84">
        <v>628</v>
      </c>
      <c r="M198" s="86"/>
      <c r="N198" s="84">
        <v>603</v>
      </c>
      <c r="O198" s="86"/>
      <c r="P198" s="2" t="s">
        <v>10</v>
      </c>
      <c r="Q198" s="2">
        <v>24.62</v>
      </c>
      <c r="R198" s="6">
        <f>Q198-(Q198*0.2)</f>
        <v>19.696000000000002</v>
      </c>
      <c r="S198" s="15">
        <f t="shared" ref="S198:S260" si="21">Q198*0.88</f>
        <v>21.665600000000001</v>
      </c>
      <c r="T198" s="52">
        <f t="shared" ref="T198:T260" si="22">R198*0.93</f>
        <v>18.317280000000004</v>
      </c>
      <c r="U198" s="40">
        <f t="shared" ref="U198:U260" si="23">R198*3.95%</f>
        <v>0.77799200000000002</v>
      </c>
      <c r="V198" s="52">
        <f t="shared" ref="V198:V260" si="24">R198*7%</f>
        <v>1.3787200000000002</v>
      </c>
      <c r="W198" s="15">
        <f t="shared" ref="W198:W260" si="25">V198-U198</f>
        <v>0.60072800000000015</v>
      </c>
      <c r="X198" s="40">
        <f t="shared" ref="X198:X260" si="26">W198*2.5%</f>
        <v>1.5018200000000004E-2</v>
      </c>
      <c r="Y198" s="15">
        <f t="shared" ref="Y198:Y260" si="27">T198+X198</f>
        <v>18.332298200000004</v>
      </c>
    </row>
    <row r="199" spans="1:25" x14ac:dyDescent="0.25">
      <c r="A199" s="87" t="s">
        <v>1176</v>
      </c>
      <c r="B199" s="88"/>
      <c r="C199" s="84" t="s">
        <v>1250</v>
      </c>
      <c r="D199" s="85"/>
      <c r="E199" s="86"/>
      <c r="F199" s="63" t="s">
        <v>1178</v>
      </c>
      <c r="G199" s="84" t="s">
        <v>1179</v>
      </c>
      <c r="H199" s="85"/>
      <c r="I199" s="85"/>
      <c r="J199" s="85"/>
      <c r="K199" s="85"/>
      <c r="L199" s="85"/>
      <c r="M199" s="85"/>
      <c r="N199" s="85"/>
      <c r="O199" s="85"/>
      <c r="P199" s="85"/>
      <c r="Q199" s="86"/>
      <c r="R199" s="68"/>
      <c r="S199" s="15"/>
      <c r="T199" s="52"/>
      <c r="U199" s="40"/>
      <c r="V199" s="52"/>
      <c r="W199" s="15"/>
      <c r="X199" s="40"/>
      <c r="Y199" s="15"/>
    </row>
    <row r="200" spans="1:25" x14ac:dyDescent="0.25">
      <c r="A200" s="10">
        <v>14650</v>
      </c>
      <c r="B200" s="84" t="s">
        <v>499</v>
      </c>
      <c r="C200" s="85"/>
      <c r="D200" s="86"/>
      <c r="E200" s="84" t="s">
        <v>502</v>
      </c>
      <c r="F200" s="85"/>
      <c r="G200" s="86"/>
      <c r="H200" s="2" t="s">
        <v>11</v>
      </c>
      <c r="I200" s="84" t="s">
        <v>13</v>
      </c>
      <c r="J200" s="86"/>
      <c r="K200" s="2">
        <v>125</v>
      </c>
      <c r="L200" s="84">
        <v>85</v>
      </c>
      <c r="M200" s="86"/>
      <c r="N200" s="84">
        <v>107</v>
      </c>
      <c r="O200" s="86"/>
      <c r="P200" s="2" t="s">
        <v>40</v>
      </c>
      <c r="Q200" s="2">
        <v>0.45</v>
      </c>
      <c r="R200" s="6">
        <f>Q200-(Q200*0.2)</f>
        <v>0.36</v>
      </c>
      <c r="S200" s="15">
        <f t="shared" si="21"/>
        <v>0.39600000000000002</v>
      </c>
      <c r="T200" s="52">
        <f t="shared" si="22"/>
        <v>0.33479999999999999</v>
      </c>
      <c r="U200" s="40">
        <f t="shared" si="23"/>
        <v>1.422E-2</v>
      </c>
      <c r="V200" s="52">
        <f t="shared" si="24"/>
        <v>2.52E-2</v>
      </c>
      <c r="W200" s="15">
        <f t="shared" si="25"/>
        <v>1.098E-2</v>
      </c>
      <c r="X200" s="40">
        <f t="shared" si="26"/>
        <v>2.745E-4</v>
      </c>
      <c r="Y200" s="15">
        <f t="shared" si="27"/>
        <v>0.3350745</v>
      </c>
    </row>
    <row r="201" spans="1:25" x14ac:dyDescent="0.25">
      <c r="A201" s="87" t="s">
        <v>1176</v>
      </c>
      <c r="B201" s="88"/>
      <c r="C201" s="84" t="s">
        <v>1251</v>
      </c>
      <c r="D201" s="85"/>
      <c r="E201" s="86"/>
      <c r="F201" s="63" t="s">
        <v>1178</v>
      </c>
      <c r="G201" s="84" t="s">
        <v>1185</v>
      </c>
      <c r="H201" s="85"/>
      <c r="I201" s="85"/>
      <c r="J201" s="85"/>
      <c r="K201" s="85"/>
      <c r="L201" s="85"/>
      <c r="M201" s="85"/>
      <c r="N201" s="85"/>
      <c r="O201" s="85"/>
      <c r="P201" s="85"/>
      <c r="Q201" s="86"/>
      <c r="R201" s="68"/>
      <c r="S201" s="15"/>
      <c r="T201" s="52"/>
      <c r="U201" s="40"/>
      <c r="V201" s="52"/>
      <c r="W201" s="15"/>
      <c r="X201" s="40"/>
      <c r="Y201" s="15"/>
    </row>
    <row r="202" spans="1:25" x14ac:dyDescent="0.25">
      <c r="A202" s="10">
        <v>12647</v>
      </c>
      <c r="B202" s="84" t="s">
        <v>504</v>
      </c>
      <c r="C202" s="85"/>
      <c r="D202" s="86"/>
      <c r="E202" s="84" t="s">
        <v>507</v>
      </c>
      <c r="F202" s="85"/>
      <c r="G202" s="86"/>
      <c r="H202" s="2" t="s">
        <v>11</v>
      </c>
      <c r="I202" s="84" t="s">
        <v>13</v>
      </c>
      <c r="J202" s="86"/>
      <c r="K202" s="2">
        <v>225</v>
      </c>
      <c r="L202" s="84">
        <v>160</v>
      </c>
      <c r="M202" s="86"/>
      <c r="N202" s="84">
        <v>110</v>
      </c>
      <c r="O202" s="86"/>
      <c r="P202" s="2" t="s">
        <v>40</v>
      </c>
      <c r="Q202" s="2">
        <v>1.1200000000000001</v>
      </c>
      <c r="R202" s="6">
        <f>Q202-(Q202*0.2)</f>
        <v>0.89600000000000013</v>
      </c>
      <c r="S202" s="15">
        <f t="shared" si="21"/>
        <v>0.98560000000000014</v>
      </c>
      <c r="T202" s="52">
        <f t="shared" si="22"/>
        <v>0.83328000000000013</v>
      </c>
      <c r="U202" s="40">
        <f t="shared" si="23"/>
        <v>3.5392000000000007E-2</v>
      </c>
      <c r="V202" s="52">
        <f t="shared" si="24"/>
        <v>6.2720000000000012E-2</v>
      </c>
      <c r="W202" s="15">
        <f t="shared" si="25"/>
        <v>2.7328000000000005E-2</v>
      </c>
      <c r="X202" s="40">
        <f t="shared" si="26"/>
        <v>6.8320000000000013E-4</v>
      </c>
      <c r="Y202" s="15">
        <f t="shared" si="27"/>
        <v>0.83396320000000013</v>
      </c>
    </row>
    <row r="203" spans="1:25" x14ac:dyDescent="0.25">
      <c r="A203" s="87" t="s">
        <v>1176</v>
      </c>
      <c r="B203" s="88"/>
      <c r="C203" s="84" t="s">
        <v>1252</v>
      </c>
      <c r="D203" s="85"/>
      <c r="E203" s="86"/>
      <c r="F203" s="63" t="s">
        <v>1178</v>
      </c>
      <c r="G203" s="84" t="s">
        <v>1185</v>
      </c>
      <c r="H203" s="85"/>
      <c r="I203" s="85"/>
      <c r="J203" s="85"/>
      <c r="K203" s="85"/>
      <c r="L203" s="85"/>
      <c r="M203" s="85"/>
      <c r="N203" s="85"/>
      <c r="O203" s="85"/>
      <c r="P203" s="85"/>
      <c r="Q203" s="86"/>
      <c r="R203" s="68"/>
      <c r="S203" s="15"/>
      <c r="T203" s="52"/>
      <c r="U203" s="40"/>
      <c r="V203" s="52"/>
      <c r="W203" s="15"/>
      <c r="X203" s="40"/>
      <c r="Y203" s="15"/>
    </row>
    <row r="204" spans="1:25" x14ac:dyDescent="0.25">
      <c r="A204" s="10">
        <v>11761</v>
      </c>
      <c r="B204" s="84" t="s">
        <v>509</v>
      </c>
      <c r="C204" s="85"/>
      <c r="D204" s="86"/>
      <c r="E204" s="84" t="s">
        <v>512</v>
      </c>
      <c r="F204" s="85"/>
      <c r="G204" s="86"/>
      <c r="H204" s="2" t="s">
        <v>511</v>
      </c>
      <c r="I204" s="84" t="s">
        <v>13</v>
      </c>
      <c r="J204" s="86"/>
      <c r="K204" s="2">
        <v>440</v>
      </c>
      <c r="L204" s="84">
        <v>440</v>
      </c>
      <c r="M204" s="86"/>
      <c r="N204" s="84">
        <v>80</v>
      </c>
      <c r="O204" s="86"/>
      <c r="P204" s="2" t="s">
        <v>510</v>
      </c>
      <c r="Q204" s="2">
        <v>4.26</v>
      </c>
      <c r="R204" s="6">
        <f>Q204-(Q204*0.2)</f>
        <v>3.4079999999999999</v>
      </c>
      <c r="S204" s="15">
        <f t="shared" si="21"/>
        <v>3.7487999999999997</v>
      </c>
      <c r="T204" s="52">
        <f t="shared" si="22"/>
        <v>3.1694400000000003</v>
      </c>
      <c r="U204" s="40">
        <f t="shared" si="23"/>
        <v>0.13461599999999999</v>
      </c>
      <c r="V204" s="52">
        <f t="shared" si="24"/>
        <v>0.23856000000000002</v>
      </c>
      <c r="W204" s="15">
        <f t="shared" si="25"/>
        <v>0.10394400000000004</v>
      </c>
      <c r="X204" s="40">
        <f t="shared" si="26"/>
        <v>2.5986000000000013E-3</v>
      </c>
      <c r="Y204" s="15">
        <f t="shared" si="27"/>
        <v>3.1720386</v>
      </c>
    </row>
    <row r="205" spans="1:25" x14ac:dyDescent="0.25">
      <c r="A205" s="87" t="s">
        <v>1176</v>
      </c>
      <c r="B205" s="88"/>
      <c r="C205" s="84" t="s">
        <v>1253</v>
      </c>
      <c r="D205" s="85"/>
      <c r="E205" s="86"/>
      <c r="F205" s="63" t="s">
        <v>1178</v>
      </c>
      <c r="G205" s="84" t="s">
        <v>1179</v>
      </c>
      <c r="H205" s="85"/>
      <c r="I205" s="85"/>
      <c r="J205" s="85"/>
      <c r="K205" s="85"/>
      <c r="L205" s="85"/>
      <c r="M205" s="85"/>
      <c r="N205" s="85"/>
      <c r="O205" s="85"/>
      <c r="P205" s="85"/>
      <c r="Q205" s="86"/>
      <c r="R205" s="68"/>
      <c r="S205" s="15"/>
      <c r="T205" s="52"/>
      <c r="U205" s="40"/>
      <c r="V205" s="52"/>
      <c r="W205" s="15"/>
      <c r="X205" s="40"/>
      <c r="Y205" s="15"/>
    </row>
    <row r="206" spans="1:25" x14ac:dyDescent="0.25">
      <c r="A206" s="10">
        <v>11508</v>
      </c>
      <c r="B206" s="84" t="s">
        <v>514</v>
      </c>
      <c r="C206" s="85"/>
      <c r="D206" s="86"/>
      <c r="E206" s="84" t="s">
        <v>507</v>
      </c>
      <c r="F206" s="85"/>
      <c r="G206" s="86"/>
      <c r="H206" s="2" t="s">
        <v>26</v>
      </c>
      <c r="I206" s="84" t="s">
        <v>13</v>
      </c>
      <c r="J206" s="86"/>
      <c r="K206" s="2">
        <v>435</v>
      </c>
      <c r="L206" s="84">
        <v>435</v>
      </c>
      <c r="M206" s="86"/>
      <c r="N206" s="84">
        <v>285</v>
      </c>
      <c r="O206" s="86"/>
      <c r="P206" s="2" t="s">
        <v>40</v>
      </c>
      <c r="Q206" s="2">
        <v>10.199999999999999</v>
      </c>
      <c r="R206" s="6">
        <f>Q206-(Q206*0.2)</f>
        <v>8.16</v>
      </c>
      <c r="S206" s="15">
        <f t="shared" si="21"/>
        <v>8.9759999999999991</v>
      </c>
      <c r="T206" s="52">
        <f t="shared" si="22"/>
        <v>7.5888000000000009</v>
      </c>
      <c r="U206" s="40">
        <f t="shared" si="23"/>
        <v>0.32232</v>
      </c>
      <c r="V206" s="52">
        <f t="shared" si="24"/>
        <v>0.57120000000000004</v>
      </c>
      <c r="W206" s="15">
        <f t="shared" si="25"/>
        <v>0.24888000000000005</v>
      </c>
      <c r="X206" s="40">
        <f t="shared" si="26"/>
        <v>6.2220000000000018E-3</v>
      </c>
      <c r="Y206" s="15">
        <f t="shared" si="27"/>
        <v>7.5950220000000011</v>
      </c>
    </row>
    <row r="207" spans="1:25" x14ac:dyDescent="0.25">
      <c r="A207" s="87" t="s">
        <v>1176</v>
      </c>
      <c r="B207" s="88"/>
      <c r="C207" s="84" t="s">
        <v>1254</v>
      </c>
      <c r="D207" s="85"/>
      <c r="E207" s="86"/>
      <c r="F207" s="63" t="s">
        <v>1178</v>
      </c>
      <c r="G207" s="84" t="s">
        <v>1179</v>
      </c>
      <c r="H207" s="85"/>
      <c r="I207" s="85"/>
      <c r="J207" s="85"/>
      <c r="K207" s="85"/>
      <c r="L207" s="85"/>
      <c r="M207" s="85"/>
      <c r="N207" s="85"/>
      <c r="O207" s="85"/>
      <c r="P207" s="85"/>
      <c r="Q207" s="86"/>
      <c r="R207" s="68"/>
      <c r="S207" s="15"/>
      <c r="T207" s="52"/>
      <c r="U207" s="40"/>
      <c r="V207" s="52"/>
      <c r="W207" s="15"/>
      <c r="X207" s="40"/>
      <c r="Y207" s="15"/>
    </row>
    <row r="208" spans="1:25" x14ac:dyDescent="0.25">
      <c r="A208" s="10">
        <v>15089</v>
      </c>
      <c r="B208" s="84" t="s">
        <v>519</v>
      </c>
      <c r="C208" s="85"/>
      <c r="D208" s="86"/>
      <c r="E208" s="84" t="s">
        <v>12</v>
      </c>
      <c r="F208" s="85"/>
      <c r="G208" s="86"/>
      <c r="H208" s="2" t="s">
        <v>11</v>
      </c>
      <c r="I208" s="84" t="s">
        <v>13</v>
      </c>
      <c r="J208" s="86"/>
      <c r="K208" s="2">
        <v>183</v>
      </c>
      <c r="L208" s="84">
        <v>170</v>
      </c>
      <c r="M208" s="86"/>
      <c r="N208" s="84">
        <v>171</v>
      </c>
      <c r="O208" s="86"/>
      <c r="P208" s="2" t="s">
        <v>40</v>
      </c>
      <c r="Q208" s="2">
        <v>1.34</v>
      </c>
      <c r="R208" s="6">
        <f>Q208-(Q208*0.2)</f>
        <v>1.0720000000000001</v>
      </c>
      <c r="S208" s="15">
        <f t="shared" si="21"/>
        <v>1.1792</v>
      </c>
      <c r="T208" s="52">
        <f t="shared" si="22"/>
        <v>0.99696000000000007</v>
      </c>
      <c r="U208" s="40">
        <f t="shared" si="23"/>
        <v>4.2344E-2</v>
      </c>
      <c r="V208" s="52">
        <f t="shared" si="24"/>
        <v>7.5040000000000009E-2</v>
      </c>
      <c r="W208" s="15">
        <f t="shared" si="25"/>
        <v>3.269600000000001E-2</v>
      </c>
      <c r="X208" s="40">
        <f t="shared" si="26"/>
        <v>8.1740000000000024E-4</v>
      </c>
      <c r="Y208" s="15">
        <f t="shared" si="27"/>
        <v>0.99777740000000004</v>
      </c>
    </row>
    <row r="209" spans="1:25" x14ac:dyDescent="0.25">
      <c r="A209" s="87" t="s">
        <v>1176</v>
      </c>
      <c r="B209" s="88"/>
      <c r="C209" s="84">
        <v>88</v>
      </c>
      <c r="D209" s="85"/>
      <c r="E209" s="86"/>
      <c r="F209" s="63" t="s">
        <v>1178</v>
      </c>
      <c r="G209" s="84" t="s">
        <v>1179</v>
      </c>
      <c r="H209" s="85"/>
      <c r="I209" s="85"/>
      <c r="J209" s="85"/>
      <c r="K209" s="85"/>
      <c r="L209" s="85"/>
      <c r="M209" s="85"/>
      <c r="N209" s="85"/>
      <c r="O209" s="85"/>
      <c r="P209" s="85"/>
      <c r="Q209" s="86"/>
      <c r="R209" s="68"/>
      <c r="S209" s="15"/>
      <c r="T209" s="52"/>
      <c r="U209" s="40"/>
      <c r="V209" s="52"/>
      <c r="W209" s="15"/>
      <c r="X209" s="40"/>
      <c r="Y209" s="15"/>
    </row>
    <row r="210" spans="1:25" x14ac:dyDescent="0.25">
      <c r="A210" s="10">
        <v>14709</v>
      </c>
      <c r="B210" s="84" t="s">
        <v>524</v>
      </c>
      <c r="C210" s="85"/>
      <c r="D210" s="86"/>
      <c r="E210" s="84" t="s">
        <v>527</v>
      </c>
      <c r="F210" s="85"/>
      <c r="G210" s="86"/>
      <c r="H210" s="2" t="s">
        <v>11</v>
      </c>
      <c r="I210" s="84" t="s">
        <v>13</v>
      </c>
      <c r="J210" s="86"/>
      <c r="K210" s="2">
        <v>30</v>
      </c>
      <c r="L210" s="84">
        <v>210</v>
      </c>
      <c r="M210" s="86"/>
      <c r="N210" s="84">
        <v>285</v>
      </c>
      <c r="O210" s="86"/>
      <c r="P210" s="2" t="s">
        <v>95</v>
      </c>
      <c r="Q210" s="2">
        <v>2.02</v>
      </c>
      <c r="R210" s="6">
        <f>Q210-(Q210*0.2)</f>
        <v>1.6160000000000001</v>
      </c>
      <c r="S210" s="15">
        <f t="shared" si="21"/>
        <v>1.7776000000000001</v>
      </c>
      <c r="T210" s="52">
        <f t="shared" si="22"/>
        <v>1.5028800000000002</v>
      </c>
      <c r="U210" s="40">
        <f t="shared" si="23"/>
        <v>6.3832E-2</v>
      </c>
      <c r="V210" s="52">
        <f t="shared" si="24"/>
        <v>0.11312000000000001</v>
      </c>
      <c r="W210" s="15">
        <f t="shared" si="25"/>
        <v>4.9288000000000012E-2</v>
      </c>
      <c r="X210" s="40">
        <f t="shared" si="26"/>
        <v>1.2322000000000004E-3</v>
      </c>
      <c r="Y210" s="15">
        <f t="shared" si="27"/>
        <v>1.5041122000000002</v>
      </c>
    </row>
    <row r="211" spans="1:25" x14ac:dyDescent="0.25">
      <c r="A211" s="87" t="s">
        <v>1176</v>
      </c>
      <c r="B211" s="88"/>
      <c r="C211" s="84" t="s">
        <v>1212</v>
      </c>
      <c r="D211" s="85"/>
      <c r="E211" s="86"/>
      <c r="F211" s="63" t="s">
        <v>1178</v>
      </c>
      <c r="G211" s="84" t="s">
        <v>1185</v>
      </c>
      <c r="H211" s="85"/>
      <c r="I211" s="85"/>
      <c r="J211" s="85"/>
      <c r="K211" s="85"/>
      <c r="L211" s="85"/>
      <c r="M211" s="85"/>
      <c r="N211" s="85"/>
      <c r="O211" s="85"/>
      <c r="P211" s="85"/>
      <c r="Q211" s="86"/>
      <c r="R211" s="68"/>
      <c r="S211" s="15"/>
      <c r="T211" s="52"/>
      <c r="U211" s="40"/>
      <c r="V211" s="52"/>
      <c r="W211" s="15"/>
      <c r="X211" s="40"/>
      <c r="Y211" s="15"/>
    </row>
    <row r="212" spans="1:25" x14ac:dyDescent="0.25">
      <c r="A212" s="10">
        <v>15088</v>
      </c>
      <c r="B212" s="84" t="s">
        <v>529</v>
      </c>
      <c r="C212" s="85"/>
      <c r="D212" s="86"/>
      <c r="E212" s="84" t="s">
        <v>532</v>
      </c>
      <c r="F212" s="85"/>
      <c r="G212" s="86"/>
      <c r="H212" s="2" t="s">
        <v>11</v>
      </c>
      <c r="I212" s="84" t="s">
        <v>533</v>
      </c>
      <c r="J212" s="86"/>
      <c r="K212" s="2">
        <v>770</v>
      </c>
      <c r="L212" s="84">
        <v>590</v>
      </c>
      <c r="M212" s="86"/>
      <c r="N212" s="84">
        <v>3</v>
      </c>
      <c r="O212" s="86"/>
      <c r="P212" s="2" t="s">
        <v>40</v>
      </c>
      <c r="Q212" s="2">
        <v>2.25</v>
      </c>
      <c r="R212" s="6">
        <f>Q212-(Q212*0.2)</f>
        <v>1.8</v>
      </c>
      <c r="S212" s="15">
        <f t="shared" si="21"/>
        <v>1.98</v>
      </c>
      <c r="T212" s="52">
        <f t="shared" si="22"/>
        <v>1.6740000000000002</v>
      </c>
      <c r="U212" s="40">
        <f t="shared" si="23"/>
        <v>7.1099999999999997E-2</v>
      </c>
      <c r="V212" s="52">
        <f t="shared" si="24"/>
        <v>0.12600000000000003</v>
      </c>
      <c r="W212" s="15">
        <f t="shared" si="25"/>
        <v>5.4900000000000032E-2</v>
      </c>
      <c r="X212" s="40">
        <f t="shared" si="26"/>
        <v>1.3725000000000009E-3</v>
      </c>
      <c r="Y212" s="15">
        <f t="shared" si="27"/>
        <v>1.6753725000000002</v>
      </c>
    </row>
    <row r="213" spans="1:25" x14ac:dyDescent="0.25">
      <c r="A213" s="87" t="s">
        <v>1176</v>
      </c>
      <c r="B213" s="88"/>
      <c r="C213" s="84" t="s">
        <v>1255</v>
      </c>
      <c r="D213" s="85"/>
      <c r="E213" s="86"/>
      <c r="F213" s="63" t="s">
        <v>1178</v>
      </c>
      <c r="G213" s="84" t="s">
        <v>1179</v>
      </c>
      <c r="H213" s="85"/>
      <c r="I213" s="85"/>
      <c r="J213" s="85"/>
      <c r="K213" s="85"/>
      <c r="L213" s="85"/>
      <c r="M213" s="85"/>
      <c r="N213" s="85"/>
      <c r="O213" s="85"/>
      <c r="P213" s="85"/>
      <c r="Q213" s="86"/>
      <c r="R213" s="68"/>
      <c r="S213" s="15"/>
      <c r="T213" s="52"/>
      <c r="U213" s="40"/>
      <c r="V213" s="52"/>
      <c r="W213" s="15"/>
      <c r="X213" s="40"/>
      <c r="Y213" s="15"/>
    </row>
    <row r="214" spans="1:25" x14ac:dyDescent="0.25">
      <c r="A214" s="10">
        <v>15240</v>
      </c>
      <c r="B214" s="84" t="s">
        <v>534</v>
      </c>
      <c r="C214" s="85"/>
      <c r="D214" s="86"/>
      <c r="E214" s="84" t="s">
        <v>532</v>
      </c>
      <c r="F214" s="85"/>
      <c r="G214" s="86"/>
      <c r="H214" s="2" t="s">
        <v>11</v>
      </c>
      <c r="I214" s="84" t="s">
        <v>533</v>
      </c>
      <c r="J214" s="86"/>
      <c r="K214" s="2">
        <v>610</v>
      </c>
      <c r="L214" s="84">
        <v>500</v>
      </c>
      <c r="M214" s="86"/>
      <c r="N214" s="84">
        <v>3</v>
      </c>
      <c r="O214" s="86"/>
      <c r="P214" s="2" t="s">
        <v>10</v>
      </c>
      <c r="Q214" s="2">
        <v>1.55</v>
      </c>
      <c r="R214" s="6">
        <f>Q214-(Q214*0.2)</f>
        <v>1.24</v>
      </c>
      <c r="S214" s="15">
        <f t="shared" si="21"/>
        <v>1.3640000000000001</v>
      </c>
      <c r="T214" s="52">
        <f t="shared" si="22"/>
        <v>1.1532</v>
      </c>
      <c r="U214" s="40">
        <f t="shared" si="23"/>
        <v>4.8980000000000003E-2</v>
      </c>
      <c r="V214" s="52">
        <f t="shared" si="24"/>
        <v>8.6800000000000002E-2</v>
      </c>
      <c r="W214" s="15">
        <f t="shared" si="25"/>
        <v>3.7819999999999999E-2</v>
      </c>
      <c r="X214" s="40">
        <f t="shared" si="26"/>
        <v>9.4550000000000005E-4</v>
      </c>
      <c r="Y214" s="15">
        <f t="shared" si="27"/>
        <v>1.1541455</v>
      </c>
    </row>
    <row r="215" spans="1:25" x14ac:dyDescent="0.25">
      <c r="A215" s="87" t="s">
        <v>1176</v>
      </c>
      <c r="B215" s="88"/>
      <c r="C215" s="84" t="s">
        <v>1256</v>
      </c>
      <c r="D215" s="85"/>
      <c r="E215" s="86"/>
      <c r="F215" s="63" t="s">
        <v>1178</v>
      </c>
      <c r="G215" s="84" t="s">
        <v>1179</v>
      </c>
      <c r="H215" s="85"/>
      <c r="I215" s="85"/>
      <c r="J215" s="85"/>
      <c r="K215" s="85"/>
      <c r="L215" s="85"/>
      <c r="M215" s="85"/>
      <c r="N215" s="85"/>
      <c r="O215" s="85"/>
      <c r="P215" s="85"/>
      <c r="Q215" s="86"/>
      <c r="R215" s="68"/>
      <c r="S215" s="15"/>
      <c r="T215" s="52"/>
      <c r="U215" s="40"/>
      <c r="V215" s="52"/>
      <c r="W215" s="15"/>
      <c r="X215" s="40"/>
      <c r="Y215" s="15"/>
    </row>
    <row r="216" spans="1:25" x14ac:dyDescent="0.25">
      <c r="A216" s="10">
        <v>11509</v>
      </c>
      <c r="B216" s="84" t="s">
        <v>539</v>
      </c>
      <c r="C216" s="85"/>
      <c r="D216" s="86"/>
      <c r="E216" s="84" t="s">
        <v>532</v>
      </c>
      <c r="F216" s="85"/>
      <c r="G216" s="86"/>
      <c r="H216" s="2" t="s">
        <v>11</v>
      </c>
      <c r="I216" s="84" t="s">
        <v>533</v>
      </c>
      <c r="J216" s="86"/>
      <c r="K216" s="2">
        <v>700</v>
      </c>
      <c r="L216" s="84">
        <v>530</v>
      </c>
      <c r="M216" s="86"/>
      <c r="N216" s="84">
        <v>3</v>
      </c>
      <c r="O216" s="86"/>
      <c r="P216" s="2" t="s">
        <v>40</v>
      </c>
      <c r="Q216" s="2">
        <v>1.85</v>
      </c>
      <c r="R216" s="6">
        <f>Q216-(Q216*0.2)</f>
        <v>1.48</v>
      </c>
      <c r="S216" s="15">
        <f t="shared" si="21"/>
        <v>1.6280000000000001</v>
      </c>
      <c r="T216" s="52">
        <f t="shared" si="22"/>
        <v>1.3764000000000001</v>
      </c>
      <c r="U216" s="40">
        <f t="shared" si="23"/>
        <v>5.8459999999999998E-2</v>
      </c>
      <c r="V216" s="52">
        <f t="shared" si="24"/>
        <v>0.10360000000000001</v>
      </c>
      <c r="W216" s="15">
        <f t="shared" si="25"/>
        <v>4.5140000000000013E-2</v>
      </c>
      <c r="X216" s="40">
        <f t="shared" si="26"/>
        <v>1.1285000000000004E-3</v>
      </c>
      <c r="Y216" s="15">
        <f t="shared" si="27"/>
        <v>1.3775285000000002</v>
      </c>
    </row>
    <row r="217" spans="1:25" x14ac:dyDescent="0.25">
      <c r="A217" s="87" t="s">
        <v>1176</v>
      </c>
      <c r="B217" s="88"/>
      <c r="C217" s="84" t="s">
        <v>1257</v>
      </c>
      <c r="D217" s="85"/>
      <c r="E217" s="86"/>
      <c r="F217" s="63" t="s">
        <v>1178</v>
      </c>
      <c r="G217" s="84" t="s">
        <v>1179</v>
      </c>
      <c r="H217" s="85"/>
      <c r="I217" s="85"/>
      <c r="J217" s="85"/>
      <c r="K217" s="85"/>
      <c r="L217" s="85"/>
      <c r="M217" s="85"/>
      <c r="N217" s="85"/>
      <c r="O217" s="85"/>
      <c r="P217" s="85"/>
      <c r="Q217" s="86"/>
      <c r="R217" s="68"/>
      <c r="S217" s="15"/>
      <c r="T217" s="52"/>
      <c r="U217" s="40"/>
      <c r="V217" s="52"/>
      <c r="W217" s="15"/>
      <c r="X217" s="40"/>
      <c r="Y217" s="15"/>
    </row>
    <row r="218" spans="1:25" x14ac:dyDescent="0.25">
      <c r="A218" s="10">
        <v>12736</v>
      </c>
      <c r="B218" s="84" t="s">
        <v>544</v>
      </c>
      <c r="C218" s="85"/>
      <c r="D218" s="86"/>
      <c r="E218" s="84" t="s">
        <v>532</v>
      </c>
      <c r="F218" s="85"/>
      <c r="G218" s="86"/>
      <c r="H218" s="2" t="s">
        <v>11</v>
      </c>
      <c r="I218" s="84" t="s">
        <v>533</v>
      </c>
      <c r="J218" s="86"/>
      <c r="K218" s="2">
        <v>450</v>
      </c>
      <c r="L218" s="84">
        <v>420</v>
      </c>
      <c r="M218" s="86"/>
      <c r="N218" s="84">
        <v>3</v>
      </c>
      <c r="O218" s="86"/>
      <c r="P218" s="2" t="s">
        <v>40</v>
      </c>
      <c r="Q218" s="2">
        <v>1.07</v>
      </c>
      <c r="R218" s="6">
        <f>Q218-(Q218*0.2)</f>
        <v>0.85600000000000009</v>
      </c>
      <c r="S218" s="15">
        <f t="shared" si="21"/>
        <v>0.9416000000000001</v>
      </c>
      <c r="T218" s="52">
        <f t="shared" si="22"/>
        <v>0.79608000000000012</v>
      </c>
      <c r="U218" s="40">
        <f t="shared" si="23"/>
        <v>3.3812000000000002E-2</v>
      </c>
      <c r="V218" s="52">
        <f t="shared" si="24"/>
        <v>5.9920000000000015E-2</v>
      </c>
      <c r="W218" s="15">
        <f t="shared" si="25"/>
        <v>2.6108000000000013E-2</v>
      </c>
      <c r="X218" s="40">
        <f t="shared" si="26"/>
        <v>6.5270000000000042E-4</v>
      </c>
      <c r="Y218" s="15">
        <f t="shared" si="27"/>
        <v>0.79673270000000007</v>
      </c>
    </row>
    <row r="219" spans="1:25" x14ac:dyDescent="0.25">
      <c r="A219" s="87" t="s">
        <v>1176</v>
      </c>
      <c r="B219" s="88"/>
      <c r="C219" s="84" t="s">
        <v>1258</v>
      </c>
      <c r="D219" s="85"/>
      <c r="E219" s="86"/>
      <c r="F219" s="63" t="s">
        <v>1178</v>
      </c>
      <c r="G219" s="84" t="s">
        <v>1179</v>
      </c>
      <c r="H219" s="85"/>
      <c r="I219" s="85"/>
      <c r="J219" s="85"/>
      <c r="K219" s="85"/>
      <c r="L219" s="85"/>
      <c r="M219" s="85"/>
      <c r="N219" s="85"/>
      <c r="O219" s="85"/>
      <c r="P219" s="85"/>
      <c r="Q219" s="86"/>
      <c r="R219" s="68"/>
      <c r="S219" s="15"/>
      <c r="T219" s="52"/>
      <c r="U219" s="40"/>
      <c r="V219" s="52"/>
      <c r="W219" s="15"/>
      <c r="X219" s="40"/>
      <c r="Y219" s="15"/>
    </row>
    <row r="220" spans="1:25" x14ac:dyDescent="0.25">
      <c r="A220" s="10">
        <v>12488</v>
      </c>
      <c r="B220" s="84" t="s">
        <v>549</v>
      </c>
      <c r="C220" s="85"/>
      <c r="D220" s="86"/>
      <c r="E220" s="84" t="s">
        <v>532</v>
      </c>
      <c r="F220" s="85"/>
      <c r="G220" s="86"/>
      <c r="H220" s="2" t="s">
        <v>11</v>
      </c>
      <c r="I220" s="84" t="s">
        <v>533</v>
      </c>
      <c r="J220" s="86"/>
      <c r="K220" s="2">
        <v>590</v>
      </c>
      <c r="L220" s="84">
        <v>560</v>
      </c>
      <c r="M220" s="86"/>
      <c r="N220" s="84">
        <v>3</v>
      </c>
      <c r="O220" s="86"/>
      <c r="P220" s="2" t="s">
        <v>40</v>
      </c>
      <c r="Q220" s="2">
        <v>1.82</v>
      </c>
      <c r="R220" s="6">
        <f>Q220-(Q220*0.2)</f>
        <v>1.456</v>
      </c>
      <c r="S220" s="15">
        <f t="shared" si="21"/>
        <v>1.6016000000000001</v>
      </c>
      <c r="T220" s="52">
        <f t="shared" si="22"/>
        <v>1.35408</v>
      </c>
      <c r="U220" s="40">
        <f t="shared" si="23"/>
        <v>5.7512000000000001E-2</v>
      </c>
      <c r="V220" s="52">
        <f t="shared" si="24"/>
        <v>0.10192000000000001</v>
      </c>
      <c r="W220" s="15">
        <f t="shared" si="25"/>
        <v>4.440800000000001E-2</v>
      </c>
      <c r="X220" s="40">
        <f t="shared" si="26"/>
        <v>1.1102000000000002E-3</v>
      </c>
      <c r="Y220" s="15">
        <f t="shared" si="27"/>
        <v>1.3551902</v>
      </c>
    </row>
    <row r="221" spans="1:25" x14ac:dyDescent="0.25">
      <c r="A221" s="87" t="s">
        <v>1176</v>
      </c>
      <c r="B221" s="88"/>
      <c r="C221" s="84" t="s">
        <v>1259</v>
      </c>
      <c r="D221" s="85"/>
      <c r="E221" s="86"/>
      <c r="F221" s="63" t="s">
        <v>1178</v>
      </c>
      <c r="G221" s="84" t="s">
        <v>1179</v>
      </c>
      <c r="H221" s="85"/>
      <c r="I221" s="85"/>
      <c r="J221" s="85"/>
      <c r="K221" s="85"/>
      <c r="L221" s="85"/>
      <c r="M221" s="85"/>
      <c r="N221" s="85"/>
      <c r="O221" s="85"/>
      <c r="P221" s="85"/>
      <c r="Q221" s="86"/>
      <c r="R221" s="68"/>
      <c r="S221" s="15"/>
      <c r="T221" s="52"/>
      <c r="U221" s="40"/>
      <c r="V221" s="52"/>
      <c r="W221" s="15"/>
      <c r="X221" s="40"/>
      <c r="Y221" s="15"/>
    </row>
    <row r="222" spans="1:25" x14ac:dyDescent="0.25">
      <c r="A222" s="10">
        <v>12486</v>
      </c>
      <c r="B222" s="84" t="s">
        <v>554</v>
      </c>
      <c r="C222" s="85"/>
      <c r="D222" s="86"/>
      <c r="E222" s="84" t="s">
        <v>532</v>
      </c>
      <c r="F222" s="85"/>
      <c r="G222" s="86"/>
      <c r="H222" s="2" t="s">
        <v>11</v>
      </c>
      <c r="I222" s="84" t="s">
        <v>533</v>
      </c>
      <c r="J222" s="86"/>
      <c r="K222" s="2">
        <v>530</v>
      </c>
      <c r="L222" s="84">
        <v>500</v>
      </c>
      <c r="M222" s="86"/>
      <c r="N222" s="84">
        <v>3</v>
      </c>
      <c r="O222" s="86"/>
      <c r="P222" s="2" t="s">
        <v>40</v>
      </c>
      <c r="Q222" s="2">
        <v>1.51</v>
      </c>
      <c r="R222" s="6">
        <f>Q222-(Q222*0.2)</f>
        <v>1.208</v>
      </c>
      <c r="S222" s="15">
        <f t="shared" si="21"/>
        <v>1.3288</v>
      </c>
      <c r="T222" s="52">
        <f t="shared" si="22"/>
        <v>1.12344</v>
      </c>
      <c r="U222" s="40">
        <f t="shared" si="23"/>
        <v>4.7716000000000001E-2</v>
      </c>
      <c r="V222" s="52">
        <f t="shared" si="24"/>
        <v>8.456000000000001E-2</v>
      </c>
      <c r="W222" s="15">
        <f t="shared" si="25"/>
        <v>3.6844000000000009E-2</v>
      </c>
      <c r="X222" s="40">
        <f t="shared" si="26"/>
        <v>9.2110000000000022E-4</v>
      </c>
      <c r="Y222" s="15">
        <f t="shared" si="27"/>
        <v>1.1243611</v>
      </c>
    </row>
    <row r="223" spans="1:25" x14ac:dyDescent="0.25">
      <c r="A223" s="87" t="s">
        <v>1176</v>
      </c>
      <c r="B223" s="88"/>
      <c r="C223" s="84" t="s">
        <v>1260</v>
      </c>
      <c r="D223" s="85"/>
      <c r="E223" s="86"/>
      <c r="F223" s="63" t="s">
        <v>1178</v>
      </c>
      <c r="G223" s="84" t="s">
        <v>1179</v>
      </c>
      <c r="H223" s="85"/>
      <c r="I223" s="85"/>
      <c r="J223" s="85"/>
      <c r="K223" s="85"/>
      <c r="L223" s="85"/>
      <c r="M223" s="85"/>
      <c r="N223" s="85"/>
      <c r="O223" s="85"/>
      <c r="P223" s="85"/>
      <c r="Q223" s="86"/>
      <c r="R223" s="68"/>
      <c r="S223" s="15"/>
      <c r="T223" s="52"/>
      <c r="U223" s="40"/>
      <c r="V223" s="52"/>
      <c r="W223" s="15"/>
      <c r="X223" s="40"/>
      <c r="Y223" s="15"/>
    </row>
    <row r="224" spans="1:25" x14ac:dyDescent="0.25">
      <c r="A224" s="10">
        <v>14154</v>
      </c>
      <c r="B224" s="84" t="s">
        <v>559</v>
      </c>
      <c r="C224" s="85"/>
      <c r="D224" s="86"/>
      <c r="E224" s="84" t="s">
        <v>532</v>
      </c>
      <c r="F224" s="85"/>
      <c r="G224" s="86"/>
      <c r="H224" s="2" t="s">
        <v>336</v>
      </c>
      <c r="I224" s="84" t="s">
        <v>533</v>
      </c>
      <c r="J224" s="86"/>
      <c r="K224" s="2">
        <v>185</v>
      </c>
      <c r="L224" s="84">
        <v>530</v>
      </c>
      <c r="M224" s="86"/>
      <c r="N224" s="84">
        <v>3</v>
      </c>
      <c r="O224" s="86"/>
      <c r="P224" s="2" t="s">
        <v>95</v>
      </c>
      <c r="Q224" s="2">
        <v>0.91</v>
      </c>
      <c r="R224" s="6">
        <f>Q224-(Q224*0.2)</f>
        <v>0.72799999999999998</v>
      </c>
      <c r="S224" s="15">
        <f t="shared" si="21"/>
        <v>0.80080000000000007</v>
      </c>
      <c r="T224" s="52">
        <f t="shared" si="22"/>
        <v>0.67703999999999998</v>
      </c>
      <c r="U224" s="40">
        <f t="shared" si="23"/>
        <v>2.8756E-2</v>
      </c>
      <c r="V224" s="52">
        <f t="shared" si="24"/>
        <v>5.0960000000000005E-2</v>
      </c>
      <c r="W224" s="15">
        <f t="shared" si="25"/>
        <v>2.2204000000000005E-2</v>
      </c>
      <c r="X224" s="40">
        <f t="shared" si="26"/>
        <v>5.551000000000001E-4</v>
      </c>
      <c r="Y224" s="15">
        <f t="shared" si="27"/>
        <v>0.67759510000000001</v>
      </c>
    </row>
    <row r="225" spans="1:25" x14ac:dyDescent="0.25">
      <c r="A225" s="87" t="s">
        <v>1176</v>
      </c>
      <c r="B225" s="88"/>
      <c r="C225" s="84" t="s">
        <v>1261</v>
      </c>
      <c r="D225" s="85"/>
      <c r="E225" s="86"/>
      <c r="F225" s="63" t="s">
        <v>1178</v>
      </c>
      <c r="G225" s="84" t="s">
        <v>1179</v>
      </c>
      <c r="H225" s="85"/>
      <c r="I225" s="85"/>
      <c r="J225" s="85"/>
      <c r="K225" s="85"/>
      <c r="L225" s="85"/>
      <c r="M225" s="85"/>
      <c r="N225" s="85"/>
      <c r="O225" s="85"/>
      <c r="P225" s="85"/>
      <c r="Q225" s="86"/>
      <c r="R225" s="68"/>
      <c r="S225" s="15"/>
      <c r="T225" s="52"/>
      <c r="U225" s="40"/>
      <c r="V225" s="52"/>
      <c r="W225" s="15"/>
      <c r="X225" s="40"/>
      <c r="Y225" s="15"/>
    </row>
    <row r="226" spans="1:25" x14ac:dyDescent="0.25">
      <c r="A226" s="10">
        <v>11996</v>
      </c>
      <c r="B226" s="84" t="s">
        <v>564</v>
      </c>
      <c r="C226" s="85"/>
      <c r="D226" s="86"/>
      <c r="E226" s="84" t="s">
        <v>567</v>
      </c>
      <c r="F226" s="85"/>
      <c r="G226" s="86"/>
      <c r="H226" s="2" t="s">
        <v>566</v>
      </c>
      <c r="I226" s="84" t="s">
        <v>13</v>
      </c>
      <c r="J226" s="86"/>
      <c r="K226" s="2">
        <v>990</v>
      </c>
      <c r="L226" s="84">
        <v>80</v>
      </c>
      <c r="M226" s="86"/>
      <c r="N226" s="84">
        <v>80</v>
      </c>
      <c r="O226" s="86"/>
      <c r="P226" s="2" t="s">
        <v>95</v>
      </c>
      <c r="Q226" s="2">
        <v>8.15</v>
      </c>
      <c r="R226" s="6">
        <f>Q226-(Q226*0.2)</f>
        <v>6.5200000000000005</v>
      </c>
      <c r="S226" s="15">
        <f t="shared" si="21"/>
        <v>7.1720000000000006</v>
      </c>
      <c r="T226" s="52">
        <f t="shared" si="22"/>
        <v>6.063600000000001</v>
      </c>
      <c r="U226" s="40">
        <f t="shared" si="23"/>
        <v>0.25754000000000005</v>
      </c>
      <c r="V226" s="52">
        <f t="shared" si="24"/>
        <v>0.45640000000000008</v>
      </c>
      <c r="W226" s="15">
        <f t="shared" si="25"/>
        <v>0.19886000000000004</v>
      </c>
      <c r="X226" s="40">
        <f t="shared" si="26"/>
        <v>4.9715000000000011E-3</v>
      </c>
      <c r="Y226" s="15">
        <f t="shared" si="27"/>
        <v>6.0685715000000009</v>
      </c>
    </row>
    <row r="227" spans="1:25" x14ac:dyDescent="0.25">
      <c r="A227" s="87" t="s">
        <v>1176</v>
      </c>
      <c r="B227" s="88"/>
      <c r="C227" s="84">
        <v>990</v>
      </c>
      <c r="D227" s="85"/>
      <c r="E227" s="86"/>
      <c r="F227" s="63" t="s">
        <v>1178</v>
      </c>
      <c r="G227" s="84" t="s">
        <v>1185</v>
      </c>
      <c r="H227" s="85"/>
      <c r="I227" s="85"/>
      <c r="J227" s="85"/>
      <c r="K227" s="85"/>
      <c r="L227" s="85"/>
      <c r="M227" s="85"/>
      <c r="N227" s="85"/>
      <c r="O227" s="85"/>
      <c r="P227" s="85"/>
      <c r="Q227" s="86"/>
      <c r="R227" s="68"/>
      <c r="S227" s="15"/>
      <c r="T227" s="52"/>
      <c r="U227" s="40"/>
      <c r="V227" s="52"/>
      <c r="W227" s="15"/>
      <c r="X227" s="40"/>
      <c r="Y227" s="15"/>
    </row>
    <row r="228" spans="1:25" x14ac:dyDescent="0.25">
      <c r="A228" s="10">
        <v>11994</v>
      </c>
      <c r="B228" s="84" t="s">
        <v>569</v>
      </c>
      <c r="C228" s="85"/>
      <c r="D228" s="86"/>
      <c r="E228" s="84" t="s">
        <v>567</v>
      </c>
      <c r="F228" s="85"/>
      <c r="G228" s="86"/>
      <c r="H228" s="2" t="s">
        <v>566</v>
      </c>
      <c r="I228" s="84" t="s">
        <v>13</v>
      </c>
      <c r="J228" s="86"/>
      <c r="K228" s="2">
        <v>980</v>
      </c>
      <c r="L228" s="84">
        <v>80</v>
      </c>
      <c r="M228" s="86"/>
      <c r="N228" s="84">
        <v>80</v>
      </c>
      <c r="O228" s="86"/>
      <c r="P228" s="2" t="s">
        <v>95</v>
      </c>
      <c r="Q228" s="2">
        <v>8.06</v>
      </c>
      <c r="R228" s="6">
        <f>Q228-(Q228*0.2)</f>
        <v>6.4480000000000004</v>
      </c>
      <c r="S228" s="15">
        <f t="shared" si="21"/>
        <v>7.0928000000000004</v>
      </c>
      <c r="T228" s="52">
        <f t="shared" si="22"/>
        <v>5.9966400000000011</v>
      </c>
      <c r="U228" s="40">
        <f t="shared" si="23"/>
        <v>0.25469600000000003</v>
      </c>
      <c r="V228" s="52">
        <f t="shared" si="24"/>
        <v>0.45136000000000009</v>
      </c>
      <c r="W228" s="15">
        <f t="shared" si="25"/>
        <v>0.19666400000000006</v>
      </c>
      <c r="X228" s="40">
        <f t="shared" si="26"/>
        <v>4.9166000000000019E-3</v>
      </c>
      <c r="Y228" s="15">
        <f t="shared" si="27"/>
        <v>6.0015566000000007</v>
      </c>
    </row>
    <row r="229" spans="1:25" x14ac:dyDescent="0.25">
      <c r="A229" s="87" t="s">
        <v>1176</v>
      </c>
      <c r="B229" s="88"/>
      <c r="C229" s="84">
        <v>980</v>
      </c>
      <c r="D229" s="85"/>
      <c r="E229" s="86"/>
      <c r="F229" s="63" t="s">
        <v>1178</v>
      </c>
      <c r="G229" s="84" t="s">
        <v>1185</v>
      </c>
      <c r="H229" s="85"/>
      <c r="I229" s="85"/>
      <c r="J229" s="85"/>
      <c r="K229" s="85"/>
      <c r="L229" s="85"/>
      <c r="M229" s="85"/>
      <c r="N229" s="85"/>
      <c r="O229" s="85"/>
      <c r="P229" s="85"/>
      <c r="Q229" s="86"/>
      <c r="R229" s="68"/>
      <c r="S229" s="15"/>
      <c r="T229" s="52"/>
      <c r="U229" s="40"/>
      <c r="V229" s="52"/>
      <c r="W229" s="15"/>
      <c r="X229" s="40"/>
      <c r="Y229" s="15"/>
    </row>
    <row r="230" spans="1:25" x14ac:dyDescent="0.25">
      <c r="A230" s="10">
        <v>11992</v>
      </c>
      <c r="B230" s="84" t="s">
        <v>574</v>
      </c>
      <c r="C230" s="85"/>
      <c r="D230" s="86"/>
      <c r="E230" s="84" t="s">
        <v>567</v>
      </c>
      <c r="F230" s="85"/>
      <c r="G230" s="86"/>
      <c r="H230" s="2" t="s">
        <v>566</v>
      </c>
      <c r="I230" s="84" t="s">
        <v>13</v>
      </c>
      <c r="J230" s="86"/>
      <c r="K230" s="2">
        <v>970</v>
      </c>
      <c r="L230" s="84">
        <v>80</v>
      </c>
      <c r="M230" s="86"/>
      <c r="N230" s="84">
        <v>80</v>
      </c>
      <c r="O230" s="86"/>
      <c r="P230" s="2" t="s">
        <v>95</v>
      </c>
      <c r="Q230" s="2">
        <v>7.97</v>
      </c>
      <c r="R230" s="6">
        <f>Q230-(Q230*0.2)</f>
        <v>6.3759999999999994</v>
      </c>
      <c r="S230" s="15">
        <f t="shared" si="21"/>
        <v>7.0135999999999994</v>
      </c>
      <c r="T230" s="52">
        <f t="shared" si="22"/>
        <v>5.9296799999999994</v>
      </c>
      <c r="U230" s="40">
        <f t="shared" si="23"/>
        <v>0.25185199999999996</v>
      </c>
      <c r="V230" s="52">
        <f t="shared" si="24"/>
        <v>0.44631999999999999</v>
      </c>
      <c r="W230" s="15">
        <f t="shared" si="25"/>
        <v>0.19446800000000003</v>
      </c>
      <c r="X230" s="40">
        <f t="shared" si="26"/>
        <v>4.8617000000000009E-3</v>
      </c>
      <c r="Y230" s="15">
        <f t="shared" si="27"/>
        <v>5.9345416999999996</v>
      </c>
    </row>
    <row r="231" spans="1:25" x14ac:dyDescent="0.25">
      <c r="A231" s="87" t="s">
        <v>1176</v>
      </c>
      <c r="B231" s="88"/>
      <c r="C231" s="84">
        <v>970</v>
      </c>
      <c r="D231" s="85"/>
      <c r="E231" s="86"/>
      <c r="F231" s="63" t="s">
        <v>1178</v>
      </c>
      <c r="G231" s="84" t="s">
        <v>1185</v>
      </c>
      <c r="H231" s="85"/>
      <c r="I231" s="85"/>
      <c r="J231" s="85"/>
      <c r="K231" s="85"/>
      <c r="L231" s="85"/>
      <c r="M231" s="85"/>
      <c r="N231" s="85"/>
      <c r="O231" s="85"/>
      <c r="P231" s="85"/>
      <c r="Q231" s="86"/>
      <c r="R231" s="68"/>
      <c r="S231" s="15"/>
      <c r="T231" s="52"/>
      <c r="U231" s="40"/>
      <c r="V231" s="52"/>
      <c r="W231" s="15"/>
      <c r="X231" s="40"/>
      <c r="Y231" s="15"/>
    </row>
    <row r="232" spans="1:25" x14ac:dyDescent="0.25">
      <c r="A232" s="10">
        <v>11989</v>
      </c>
      <c r="B232" s="84" t="s">
        <v>579</v>
      </c>
      <c r="C232" s="85"/>
      <c r="D232" s="86"/>
      <c r="E232" s="84" t="s">
        <v>567</v>
      </c>
      <c r="F232" s="85"/>
      <c r="G232" s="86"/>
      <c r="H232" s="2" t="s">
        <v>566</v>
      </c>
      <c r="I232" s="84" t="s">
        <v>13</v>
      </c>
      <c r="J232" s="86"/>
      <c r="K232" s="2">
        <v>965</v>
      </c>
      <c r="L232" s="84">
        <v>80</v>
      </c>
      <c r="M232" s="86"/>
      <c r="N232" s="84">
        <v>80</v>
      </c>
      <c r="O232" s="86"/>
      <c r="P232" s="2" t="s">
        <v>95</v>
      </c>
      <c r="Q232" s="2">
        <v>7.97</v>
      </c>
      <c r="R232" s="6">
        <f>Q232-(Q232*0.2)</f>
        <v>6.3759999999999994</v>
      </c>
      <c r="S232" s="15">
        <f t="shared" si="21"/>
        <v>7.0135999999999994</v>
      </c>
      <c r="T232" s="52">
        <f t="shared" si="22"/>
        <v>5.9296799999999994</v>
      </c>
      <c r="U232" s="40">
        <f t="shared" si="23"/>
        <v>0.25185199999999996</v>
      </c>
      <c r="V232" s="52">
        <f t="shared" si="24"/>
        <v>0.44631999999999999</v>
      </c>
      <c r="W232" s="15">
        <f t="shared" si="25"/>
        <v>0.19446800000000003</v>
      </c>
      <c r="X232" s="40">
        <f t="shared" si="26"/>
        <v>4.8617000000000009E-3</v>
      </c>
      <c r="Y232" s="15">
        <f t="shared" si="27"/>
        <v>5.9345416999999996</v>
      </c>
    </row>
    <row r="233" spans="1:25" x14ac:dyDescent="0.25">
      <c r="A233" s="87" t="s">
        <v>1176</v>
      </c>
      <c r="B233" s="88"/>
      <c r="C233" s="84">
        <v>965</v>
      </c>
      <c r="D233" s="85"/>
      <c r="E233" s="86"/>
      <c r="F233" s="63" t="s">
        <v>1178</v>
      </c>
      <c r="G233" s="84" t="s">
        <v>1185</v>
      </c>
      <c r="H233" s="85"/>
      <c r="I233" s="85"/>
      <c r="J233" s="85"/>
      <c r="K233" s="85"/>
      <c r="L233" s="85"/>
      <c r="M233" s="85"/>
      <c r="N233" s="85"/>
      <c r="O233" s="85"/>
      <c r="P233" s="85"/>
      <c r="Q233" s="86"/>
      <c r="R233" s="68"/>
      <c r="S233" s="15"/>
      <c r="T233" s="52"/>
      <c r="U233" s="40"/>
      <c r="V233" s="52"/>
      <c r="W233" s="15"/>
      <c r="X233" s="40"/>
      <c r="Y233" s="15"/>
    </row>
    <row r="234" spans="1:25" x14ac:dyDescent="0.25">
      <c r="A234" s="10">
        <v>12871</v>
      </c>
      <c r="B234" s="84" t="s">
        <v>584</v>
      </c>
      <c r="C234" s="85"/>
      <c r="D234" s="86"/>
      <c r="E234" s="84" t="s">
        <v>567</v>
      </c>
      <c r="F234" s="85"/>
      <c r="G234" s="86"/>
      <c r="H234" s="2" t="s">
        <v>566</v>
      </c>
      <c r="I234" s="84" t="s">
        <v>13</v>
      </c>
      <c r="J234" s="86"/>
      <c r="K234" s="2">
        <v>950</v>
      </c>
      <c r="L234" s="84">
        <v>50</v>
      </c>
      <c r="M234" s="86"/>
      <c r="N234" s="84">
        <v>50</v>
      </c>
      <c r="O234" s="86"/>
      <c r="P234" s="2" t="s">
        <v>95</v>
      </c>
      <c r="Q234" s="2">
        <v>12.62</v>
      </c>
      <c r="R234" s="6">
        <f>Q234-(Q234*0.2)</f>
        <v>10.096</v>
      </c>
      <c r="S234" s="15">
        <f t="shared" si="21"/>
        <v>11.105599999999999</v>
      </c>
      <c r="T234" s="52">
        <f t="shared" si="22"/>
        <v>9.3892800000000012</v>
      </c>
      <c r="U234" s="40">
        <f t="shared" si="23"/>
        <v>0.39879199999999998</v>
      </c>
      <c r="V234" s="52">
        <f t="shared" si="24"/>
        <v>0.70672000000000013</v>
      </c>
      <c r="W234" s="15">
        <f t="shared" si="25"/>
        <v>0.30792800000000015</v>
      </c>
      <c r="X234" s="40">
        <f t="shared" si="26"/>
        <v>7.698200000000004E-3</v>
      </c>
      <c r="Y234" s="15">
        <f t="shared" si="27"/>
        <v>9.3969782000000013</v>
      </c>
    </row>
    <row r="235" spans="1:25" x14ac:dyDescent="0.25">
      <c r="A235" s="87" t="s">
        <v>1176</v>
      </c>
      <c r="B235" s="88"/>
      <c r="C235" s="84" t="s">
        <v>1262</v>
      </c>
      <c r="D235" s="85"/>
      <c r="E235" s="86"/>
      <c r="F235" s="63" t="s">
        <v>1178</v>
      </c>
      <c r="G235" s="84" t="s">
        <v>1185</v>
      </c>
      <c r="H235" s="85"/>
      <c r="I235" s="85"/>
      <c r="J235" s="85"/>
      <c r="K235" s="85"/>
      <c r="L235" s="85"/>
      <c r="M235" s="85"/>
      <c r="N235" s="85"/>
      <c r="O235" s="85"/>
      <c r="P235" s="85"/>
      <c r="Q235" s="86"/>
      <c r="R235" s="68"/>
      <c r="S235" s="15"/>
      <c r="T235" s="52"/>
      <c r="U235" s="40"/>
      <c r="V235" s="52"/>
      <c r="W235" s="15"/>
      <c r="X235" s="40"/>
      <c r="Y235" s="15"/>
    </row>
    <row r="236" spans="1:25" x14ac:dyDescent="0.25">
      <c r="A236" s="10">
        <v>11987</v>
      </c>
      <c r="B236" s="84" t="s">
        <v>589</v>
      </c>
      <c r="C236" s="85"/>
      <c r="D236" s="86"/>
      <c r="E236" s="84" t="s">
        <v>567</v>
      </c>
      <c r="F236" s="85"/>
      <c r="G236" s="86"/>
      <c r="H236" s="2" t="s">
        <v>566</v>
      </c>
      <c r="I236" s="84" t="s">
        <v>13</v>
      </c>
      <c r="J236" s="86"/>
      <c r="K236" s="2">
        <v>930</v>
      </c>
      <c r="L236" s="84">
        <v>80</v>
      </c>
      <c r="M236" s="86"/>
      <c r="N236" s="84">
        <v>80</v>
      </c>
      <c r="O236" s="86"/>
      <c r="P236" s="2" t="s">
        <v>95</v>
      </c>
      <c r="Q236" s="2">
        <v>7.66</v>
      </c>
      <c r="R236" s="6">
        <f>Q236-(Q236*0.2)</f>
        <v>6.1280000000000001</v>
      </c>
      <c r="S236" s="15">
        <f t="shared" si="21"/>
        <v>6.7408000000000001</v>
      </c>
      <c r="T236" s="52">
        <f t="shared" si="22"/>
        <v>5.6990400000000001</v>
      </c>
      <c r="U236" s="40">
        <f t="shared" si="23"/>
        <v>0.24205599999999999</v>
      </c>
      <c r="V236" s="52">
        <f t="shared" si="24"/>
        <v>0.42896000000000006</v>
      </c>
      <c r="W236" s="15">
        <f t="shared" si="25"/>
        <v>0.18690400000000007</v>
      </c>
      <c r="X236" s="40">
        <f t="shared" si="26"/>
        <v>4.6726000000000016E-3</v>
      </c>
      <c r="Y236" s="15">
        <f t="shared" si="27"/>
        <v>5.7037126000000002</v>
      </c>
    </row>
    <row r="237" spans="1:25" x14ac:dyDescent="0.25">
      <c r="A237" s="87" t="s">
        <v>1176</v>
      </c>
      <c r="B237" s="88"/>
      <c r="C237" s="84">
        <v>930</v>
      </c>
      <c r="D237" s="85"/>
      <c r="E237" s="86"/>
      <c r="F237" s="63" t="s">
        <v>1178</v>
      </c>
      <c r="G237" s="84" t="s">
        <v>1185</v>
      </c>
      <c r="H237" s="85"/>
      <c r="I237" s="85"/>
      <c r="J237" s="85"/>
      <c r="K237" s="85"/>
      <c r="L237" s="85"/>
      <c r="M237" s="85"/>
      <c r="N237" s="85"/>
      <c r="O237" s="85"/>
      <c r="P237" s="85"/>
      <c r="Q237" s="86"/>
      <c r="R237" s="68"/>
      <c r="S237" s="15"/>
      <c r="T237" s="52"/>
      <c r="U237" s="40"/>
      <c r="V237" s="52"/>
      <c r="W237" s="15"/>
      <c r="X237" s="40"/>
      <c r="Y237" s="15"/>
    </row>
    <row r="238" spans="1:25" x14ac:dyDescent="0.25">
      <c r="A238" s="10">
        <v>13377</v>
      </c>
      <c r="B238" s="84" t="s">
        <v>594</v>
      </c>
      <c r="C238" s="85"/>
      <c r="D238" s="86"/>
      <c r="E238" s="84" t="s">
        <v>532</v>
      </c>
      <c r="F238" s="85"/>
      <c r="G238" s="86"/>
      <c r="H238" s="2" t="s">
        <v>11</v>
      </c>
      <c r="I238" s="84" t="s">
        <v>533</v>
      </c>
      <c r="J238" s="86"/>
      <c r="K238" s="2">
        <v>650</v>
      </c>
      <c r="L238" s="84">
        <v>460</v>
      </c>
      <c r="M238" s="86"/>
      <c r="N238" s="84">
        <v>3</v>
      </c>
      <c r="O238" s="86"/>
      <c r="P238" s="2" t="s">
        <v>40</v>
      </c>
      <c r="Q238" s="2">
        <v>1.61</v>
      </c>
      <c r="R238" s="6">
        <f>Q238-(Q238*0.2)</f>
        <v>1.288</v>
      </c>
      <c r="S238" s="15">
        <f t="shared" si="21"/>
        <v>1.4168000000000001</v>
      </c>
      <c r="T238" s="52">
        <f t="shared" si="22"/>
        <v>1.19784</v>
      </c>
      <c r="U238" s="40">
        <f t="shared" si="23"/>
        <v>5.0876000000000005E-2</v>
      </c>
      <c r="V238" s="52">
        <f t="shared" si="24"/>
        <v>9.0160000000000004E-2</v>
      </c>
      <c r="W238" s="15">
        <f t="shared" si="25"/>
        <v>3.9283999999999999E-2</v>
      </c>
      <c r="X238" s="40">
        <f t="shared" si="26"/>
        <v>9.8210000000000007E-4</v>
      </c>
      <c r="Y238" s="15">
        <f t="shared" si="27"/>
        <v>1.1988221000000001</v>
      </c>
    </row>
    <row r="239" spans="1:25" x14ac:dyDescent="0.25">
      <c r="A239" s="87" t="s">
        <v>1176</v>
      </c>
      <c r="B239" s="88"/>
      <c r="C239" s="84" t="s">
        <v>1263</v>
      </c>
      <c r="D239" s="85"/>
      <c r="E239" s="86"/>
      <c r="F239" s="63" t="s">
        <v>1178</v>
      </c>
      <c r="G239" s="84" t="s">
        <v>1179</v>
      </c>
      <c r="H239" s="85"/>
      <c r="I239" s="85"/>
      <c r="J239" s="85"/>
      <c r="K239" s="85"/>
      <c r="L239" s="85"/>
      <c r="M239" s="85"/>
      <c r="N239" s="85"/>
      <c r="O239" s="85"/>
      <c r="P239" s="85"/>
      <c r="Q239" s="86"/>
      <c r="R239" s="68"/>
      <c r="S239" s="15"/>
      <c r="T239" s="52"/>
      <c r="U239" s="40"/>
      <c r="V239" s="52"/>
      <c r="W239" s="15"/>
      <c r="X239" s="40"/>
      <c r="Y239" s="15"/>
    </row>
    <row r="240" spans="1:25" x14ac:dyDescent="0.25">
      <c r="A240" s="10">
        <v>14522</v>
      </c>
      <c r="B240" s="84" t="s">
        <v>599</v>
      </c>
      <c r="C240" s="85"/>
      <c r="D240" s="86"/>
      <c r="E240" s="84" t="s">
        <v>532</v>
      </c>
      <c r="F240" s="85"/>
      <c r="G240" s="86"/>
      <c r="H240" s="2" t="s">
        <v>11</v>
      </c>
      <c r="I240" s="84" t="s">
        <v>533</v>
      </c>
      <c r="J240" s="86"/>
      <c r="K240" s="2">
        <v>310</v>
      </c>
      <c r="L240" s="84">
        <v>280</v>
      </c>
      <c r="M240" s="86"/>
      <c r="N240" s="84">
        <v>3</v>
      </c>
      <c r="O240" s="86"/>
      <c r="P240" s="2" t="s">
        <v>40</v>
      </c>
      <c r="Q240" s="2">
        <v>0.49</v>
      </c>
      <c r="R240" s="6">
        <f>Q240-(Q240*0.2)</f>
        <v>0.39200000000000002</v>
      </c>
      <c r="S240" s="15">
        <f t="shared" si="21"/>
        <v>0.43119999999999997</v>
      </c>
      <c r="T240" s="52">
        <f t="shared" si="22"/>
        <v>0.36456000000000005</v>
      </c>
      <c r="U240" s="40">
        <f t="shared" si="23"/>
        <v>1.5484000000000001E-2</v>
      </c>
      <c r="V240" s="52">
        <f t="shared" si="24"/>
        <v>2.7440000000000003E-2</v>
      </c>
      <c r="W240" s="15">
        <f t="shared" si="25"/>
        <v>1.1956000000000001E-2</v>
      </c>
      <c r="X240" s="40">
        <f t="shared" si="26"/>
        <v>2.9890000000000006E-4</v>
      </c>
      <c r="Y240" s="15">
        <f t="shared" si="27"/>
        <v>0.36485890000000004</v>
      </c>
    </row>
    <row r="241" spans="1:25" x14ac:dyDescent="0.25">
      <c r="A241" s="87" t="s">
        <v>1176</v>
      </c>
      <c r="B241" s="88"/>
      <c r="C241" s="84" t="s">
        <v>1264</v>
      </c>
      <c r="D241" s="85"/>
      <c r="E241" s="86"/>
      <c r="F241" s="63" t="s">
        <v>1178</v>
      </c>
      <c r="G241" s="84" t="s">
        <v>1179</v>
      </c>
      <c r="H241" s="85"/>
      <c r="I241" s="85"/>
      <c r="J241" s="85"/>
      <c r="K241" s="85"/>
      <c r="L241" s="85"/>
      <c r="M241" s="85"/>
      <c r="N241" s="85"/>
      <c r="O241" s="85"/>
      <c r="P241" s="85"/>
      <c r="Q241" s="86"/>
      <c r="R241" s="68"/>
      <c r="S241" s="15"/>
      <c r="T241" s="52"/>
      <c r="U241" s="40"/>
      <c r="V241" s="52"/>
      <c r="W241" s="15"/>
      <c r="X241" s="40"/>
      <c r="Y241" s="15"/>
    </row>
    <row r="242" spans="1:25" x14ac:dyDescent="0.25">
      <c r="A242" s="10">
        <v>15509</v>
      </c>
      <c r="B242" s="84" t="s">
        <v>604</v>
      </c>
      <c r="C242" s="85"/>
      <c r="D242" s="86"/>
      <c r="E242" s="84" t="s">
        <v>532</v>
      </c>
      <c r="F242" s="85"/>
      <c r="G242" s="86"/>
      <c r="H242" s="2" t="s">
        <v>16</v>
      </c>
      <c r="I242" s="84" t="s">
        <v>533</v>
      </c>
      <c r="J242" s="86"/>
      <c r="K242" s="2">
        <v>460</v>
      </c>
      <c r="L242" s="84">
        <v>320</v>
      </c>
      <c r="M242" s="86"/>
      <c r="N242" s="84">
        <v>3</v>
      </c>
      <c r="O242" s="86"/>
      <c r="P242" s="2" t="s">
        <v>10</v>
      </c>
      <c r="Q242" s="2">
        <v>1</v>
      </c>
      <c r="R242" s="6">
        <f>Q242-(Q242*0.2)</f>
        <v>0.8</v>
      </c>
      <c r="S242" s="15">
        <f t="shared" si="21"/>
        <v>0.88</v>
      </c>
      <c r="T242" s="52">
        <f t="shared" si="22"/>
        <v>0.74400000000000011</v>
      </c>
      <c r="U242" s="40">
        <f t="shared" si="23"/>
        <v>3.1600000000000003E-2</v>
      </c>
      <c r="V242" s="52">
        <f t="shared" si="24"/>
        <v>5.6000000000000008E-2</v>
      </c>
      <c r="W242" s="15">
        <f t="shared" si="25"/>
        <v>2.4400000000000005E-2</v>
      </c>
      <c r="X242" s="40">
        <f t="shared" si="26"/>
        <v>6.1000000000000019E-4</v>
      </c>
      <c r="Y242" s="15">
        <f t="shared" si="27"/>
        <v>0.74461000000000011</v>
      </c>
    </row>
    <row r="243" spans="1:25" x14ac:dyDescent="0.25">
      <c r="A243" s="87" t="s">
        <v>1176</v>
      </c>
      <c r="B243" s="88"/>
      <c r="C243" s="84" t="s">
        <v>1265</v>
      </c>
      <c r="D243" s="85"/>
      <c r="E243" s="86"/>
      <c r="F243" s="63" t="s">
        <v>1178</v>
      </c>
      <c r="G243" s="84" t="s">
        <v>1179</v>
      </c>
      <c r="H243" s="85"/>
      <c r="I243" s="85"/>
      <c r="J243" s="85"/>
      <c r="K243" s="85"/>
      <c r="L243" s="85"/>
      <c r="M243" s="85"/>
      <c r="N243" s="85"/>
      <c r="O243" s="85"/>
      <c r="P243" s="85"/>
      <c r="Q243" s="86"/>
      <c r="R243" s="68"/>
      <c r="S243" s="15"/>
      <c r="T243" s="52"/>
      <c r="U243" s="40"/>
      <c r="V243" s="52"/>
      <c r="W243" s="15"/>
      <c r="X243" s="40"/>
      <c r="Y243" s="15"/>
    </row>
    <row r="244" spans="1:25" x14ac:dyDescent="0.25">
      <c r="A244" s="10">
        <v>14825</v>
      </c>
      <c r="B244" s="84" t="s">
        <v>609</v>
      </c>
      <c r="C244" s="85"/>
      <c r="D244" s="86"/>
      <c r="E244" s="84" t="s">
        <v>532</v>
      </c>
      <c r="F244" s="85"/>
      <c r="G244" s="86"/>
      <c r="H244" s="2" t="s">
        <v>11</v>
      </c>
      <c r="I244" s="84" t="s">
        <v>533</v>
      </c>
      <c r="J244" s="86"/>
      <c r="K244" s="2">
        <v>610</v>
      </c>
      <c r="L244" s="84">
        <v>500</v>
      </c>
      <c r="M244" s="86"/>
      <c r="N244" s="84">
        <v>3</v>
      </c>
      <c r="O244" s="86"/>
      <c r="P244" s="2" t="s">
        <v>40</v>
      </c>
      <c r="Q244" s="2">
        <v>1.73</v>
      </c>
      <c r="R244" s="6">
        <f>Q244-(Q244*0.2)</f>
        <v>1.3839999999999999</v>
      </c>
      <c r="S244" s="15">
        <f t="shared" si="21"/>
        <v>1.5224</v>
      </c>
      <c r="T244" s="52">
        <f t="shared" si="22"/>
        <v>1.28712</v>
      </c>
      <c r="U244" s="40">
        <f t="shared" si="23"/>
        <v>5.4667999999999994E-2</v>
      </c>
      <c r="V244" s="52">
        <f t="shared" si="24"/>
        <v>9.6880000000000008E-2</v>
      </c>
      <c r="W244" s="15">
        <f t="shared" si="25"/>
        <v>4.2212000000000013E-2</v>
      </c>
      <c r="X244" s="40">
        <f t="shared" si="26"/>
        <v>1.0553000000000003E-3</v>
      </c>
      <c r="Y244" s="15">
        <f t="shared" si="27"/>
        <v>1.2881753</v>
      </c>
    </row>
    <row r="245" spans="1:25" x14ac:dyDescent="0.25">
      <c r="A245" s="87" t="s">
        <v>1176</v>
      </c>
      <c r="B245" s="88"/>
      <c r="C245" s="84" t="s">
        <v>1266</v>
      </c>
      <c r="D245" s="85"/>
      <c r="E245" s="86"/>
      <c r="F245" s="63" t="s">
        <v>1178</v>
      </c>
      <c r="G245" s="84" t="s">
        <v>1179</v>
      </c>
      <c r="H245" s="85"/>
      <c r="I245" s="85"/>
      <c r="J245" s="85"/>
      <c r="K245" s="85"/>
      <c r="L245" s="85"/>
      <c r="M245" s="85"/>
      <c r="N245" s="85"/>
      <c r="O245" s="85"/>
      <c r="P245" s="85"/>
      <c r="Q245" s="86"/>
      <c r="R245" s="68"/>
      <c r="S245" s="15"/>
      <c r="T245" s="52"/>
      <c r="U245" s="40"/>
      <c r="V245" s="52"/>
      <c r="W245" s="15"/>
      <c r="X245" s="40"/>
      <c r="Y245" s="15"/>
    </row>
    <row r="246" spans="1:25" x14ac:dyDescent="0.25">
      <c r="A246" s="10">
        <v>13378</v>
      </c>
      <c r="B246" s="84" t="s">
        <v>614</v>
      </c>
      <c r="C246" s="85"/>
      <c r="D246" s="86"/>
      <c r="E246" s="84" t="s">
        <v>532</v>
      </c>
      <c r="F246" s="85"/>
      <c r="G246" s="86"/>
      <c r="H246" s="2" t="s">
        <v>336</v>
      </c>
      <c r="I246" s="84" t="s">
        <v>533</v>
      </c>
      <c r="J246" s="86"/>
      <c r="K246" s="2">
        <v>215</v>
      </c>
      <c r="L246" s="84">
        <v>215</v>
      </c>
      <c r="M246" s="86"/>
      <c r="N246" s="84">
        <v>3</v>
      </c>
      <c r="O246" s="86"/>
      <c r="P246" s="2" t="s">
        <v>95</v>
      </c>
      <c r="Q246" s="2">
        <v>0.49</v>
      </c>
      <c r="R246" s="6">
        <f>Q246-(Q246*0.2)</f>
        <v>0.39200000000000002</v>
      </c>
      <c r="S246" s="15">
        <f t="shared" si="21"/>
        <v>0.43119999999999997</v>
      </c>
      <c r="T246" s="52">
        <f t="shared" si="22"/>
        <v>0.36456000000000005</v>
      </c>
      <c r="U246" s="40">
        <f t="shared" si="23"/>
        <v>1.5484000000000001E-2</v>
      </c>
      <c r="V246" s="52">
        <f t="shared" si="24"/>
        <v>2.7440000000000003E-2</v>
      </c>
      <c r="W246" s="15">
        <f t="shared" si="25"/>
        <v>1.1956000000000001E-2</v>
      </c>
      <c r="X246" s="40">
        <f t="shared" si="26"/>
        <v>2.9890000000000006E-4</v>
      </c>
      <c r="Y246" s="15">
        <f t="shared" si="27"/>
        <v>0.36485890000000004</v>
      </c>
    </row>
    <row r="247" spans="1:25" x14ac:dyDescent="0.25">
      <c r="A247" s="87" t="s">
        <v>1176</v>
      </c>
      <c r="B247" s="88"/>
      <c r="C247" s="84" t="s">
        <v>1267</v>
      </c>
      <c r="D247" s="85"/>
      <c r="E247" s="86"/>
      <c r="F247" s="63" t="s">
        <v>1178</v>
      </c>
      <c r="G247" s="84" t="s">
        <v>1179</v>
      </c>
      <c r="H247" s="85"/>
      <c r="I247" s="85"/>
      <c r="J247" s="85"/>
      <c r="K247" s="85"/>
      <c r="L247" s="85"/>
      <c r="M247" s="85"/>
      <c r="N247" s="85"/>
      <c r="O247" s="85"/>
      <c r="P247" s="85"/>
      <c r="Q247" s="86"/>
      <c r="R247" s="68"/>
      <c r="S247" s="15"/>
      <c r="T247" s="52"/>
      <c r="U247" s="40"/>
      <c r="V247" s="52"/>
      <c r="W247" s="15"/>
      <c r="X247" s="40"/>
      <c r="Y247" s="15"/>
    </row>
    <row r="248" spans="1:25" x14ac:dyDescent="0.25">
      <c r="A248" s="10">
        <v>14925</v>
      </c>
      <c r="B248" s="84" t="s">
        <v>619</v>
      </c>
      <c r="C248" s="85"/>
      <c r="D248" s="86"/>
      <c r="E248" s="84" t="s">
        <v>532</v>
      </c>
      <c r="F248" s="85"/>
      <c r="G248" s="86"/>
      <c r="H248" s="2" t="s">
        <v>11</v>
      </c>
      <c r="I248" s="84" t="s">
        <v>533</v>
      </c>
      <c r="J248" s="86"/>
      <c r="K248" s="2">
        <v>710</v>
      </c>
      <c r="L248" s="84">
        <v>515</v>
      </c>
      <c r="M248" s="86"/>
      <c r="N248" s="84">
        <v>3</v>
      </c>
      <c r="O248" s="86"/>
      <c r="P248" s="2" t="s">
        <v>40</v>
      </c>
      <c r="Q248" s="2">
        <v>2.17</v>
      </c>
      <c r="R248" s="6">
        <f>Q248-(Q248*0.2)</f>
        <v>1.736</v>
      </c>
      <c r="S248" s="15">
        <f t="shared" si="21"/>
        <v>1.9096</v>
      </c>
      <c r="T248" s="52">
        <f t="shared" si="22"/>
        <v>1.6144800000000001</v>
      </c>
      <c r="U248" s="40">
        <f t="shared" si="23"/>
        <v>6.8571999999999994E-2</v>
      </c>
      <c r="V248" s="52">
        <f t="shared" si="24"/>
        <v>0.12152000000000002</v>
      </c>
      <c r="W248" s="15">
        <f t="shared" si="25"/>
        <v>5.2948000000000023E-2</v>
      </c>
      <c r="X248" s="40">
        <f t="shared" si="26"/>
        <v>1.3237000000000006E-3</v>
      </c>
      <c r="Y248" s="15">
        <f t="shared" si="27"/>
        <v>1.6158037000000001</v>
      </c>
    </row>
    <row r="249" spans="1:25" x14ac:dyDescent="0.25">
      <c r="A249" s="87" t="s">
        <v>1176</v>
      </c>
      <c r="B249" s="88"/>
      <c r="C249" s="84" t="s">
        <v>1268</v>
      </c>
      <c r="D249" s="85"/>
      <c r="E249" s="86"/>
      <c r="F249" s="63" t="s">
        <v>1178</v>
      </c>
      <c r="G249" s="84" t="s">
        <v>1179</v>
      </c>
      <c r="H249" s="85"/>
      <c r="I249" s="85"/>
      <c r="J249" s="85"/>
      <c r="K249" s="85"/>
      <c r="L249" s="85"/>
      <c r="M249" s="85"/>
      <c r="N249" s="85"/>
      <c r="O249" s="85"/>
      <c r="P249" s="85"/>
      <c r="Q249" s="86"/>
      <c r="R249" s="68"/>
      <c r="S249" s="15"/>
      <c r="T249" s="52"/>
      <c r="U249" s="40"/>
      <c r="V249" s="52"/>
      <c r="W249" s="15"/>
      <c r="X249" s="40"/>
      <c r="Y249" s="15"/>
    </row>
    <row r="250" spans="1:25" x14ac:dyDescent="0.25">
      <c r="A250" s="10">
        <v>14155</v>
      </c>
      <c r="B250" s="84" t="s">
        <v>624</v>
      </c>
      <c r="C250" s="85"/>
      <c r="D250" s="86"/>
      <c r="E250" s="84" t="s">
        <v>532</v>
      </c>
      <c r="F250" s="85"/>
      <c r="G250" s="86"/>
      <c r="H250" s="2" t="s">
        <v>336</v>
      </c>
      <c r="I250" s="84" t="s">
        <v>533</v>
      </c>
      <c r="J250" s="86"/>
      <c r="K250" s="2">
        <v>185</v>
      </c>
      <c r="L250" s="84">
        <v>390</v>
      </c>
      <c r="M250" s="86"/>
      <c r="N250" s="84">
        <v>3</v>
      </c>
      <c r="O250" s="86"/>
      <c r="P250" s="2" t="s">
        <v>95</v>
      </c>
      <c r="Q250" s="2">
        <v>0.67</v>
      </c>
      <c r="R250" s="6">
        <f>Q250-(Q250*0.2)</f>
        <v>0.53600000000000003</v>
      </c>
      <c r="S250" s="15">
        <f t="shared" si="21"/>
        <v>0.58960000000000001</v>
      </c>
      <c r="T250" s="52">
        <f t="shared" si="22"/>
        <v>0.49848000000000003</v>
      </c>
      <c r="U250" s="40">
        <f t="shared" si="23"/>
        <v>2.1172E-2</v>
      </c>
      <c r="V250" s="52">
        <f t="shared" si="24"/>
        <v>3.7520000000000005E-2</v>
      </c>
      <c r="W250" s="15">
        <f t="shared" si="25"/>
        <v>1.6348000000000005E-2</v>
      </c>
      <c r="X250" s="40">
        <f t="shared" si="26"/>
        <v>4.0870000000000012E-4</v>
      </c>
      <c r="Y250" s="15">
        <f t="shared" si="27"/>
        <v>0.49888870000000002</v>
      </c>
    </row>
    <row r="251" spans="1:25" x14ac:dyDescent="0.25">
      <c r="A251" s="87" t="s">
        <v>1176</v>
      </c>
      <c r="B251" s="88"/>
      <c r="C251" s="84" t="s">
        <v>1269</v>
      </c>
      <c r="D251" s="85"/>
      <c r="E251" s="86"/>
      <c r="F251" s="63" t="s">
        <v>1178</v>
      </c>
      <c r="G251" s="84" t="s">
        <v>1179</v>
      </c>
      <c r="H251" s="85"/>
      <c r="I251" s="85"/>
      <c r="J251" s="85"/>
      <c r="K251" s="85"/>
      <c r="L251" s="85"/>
      <c r="M251" s="85"/>
      <c r="N251" s="85"/>
      <c r="O251" s="85"/>
      <c r="P251" s="85"/>
      <c r="Q251" s="86"/>
      <c r="R251" s="68"/>
      <c r="S251" s="15"/>
      <c r="T251" s="52"/>
      <c r="U251" s="40"/>
      <c r="V251" s="52"/>
      <c r="W251" s="15"/>
      <c r="X251" s="40"/>
      <c r="Y251" s="15"/>
    </row>
    <row r="252" spans="1:25" x14ac:dyDescent="0.25">
      <c r="A252" s="10">
        <v>11506</v>
      </c>
      <c r="B252" s="84" t="s">
        <v>629</v>
      </c>
      <c r="C252" s="85"/>
      <c r="D252" s="86"/>
      <c r="E252" s="84" t="s">
        <v>532</v>
      </c>
      <c r="F252" s="85"/>
      <c r="G252" s="86"/>
      <c r="H252" s="2" t="s">
        <v>631</v>
      </c>
      <c r="I252" s="84" t="s">
        <v>533</v>
      </c>
      <c r="J252" s="86"/>
      <c r="K252" s="2">
        <v>560</v>
      </c>
      <c r="L252" s="84">
        <v>435</v>
      </c>
      <c r="M252" s="86"/>
      <c r="N252" s="84">
        <v>3</v>
      </c>
      <c r="O252" s="86"/>
      <c r="P252" s="2" t="s">
        <v>10</v>
      </c>
      <c r="Q252" s="2">
        <v>1.46</v>
      </c>
      <c r="R252" s="6">
        <f>Q252-(Q252*0.2)</f>
        <v>1.1679999999999999</v>
      </c>
      <c r="S252" s="15">
        <f t="shared" si="21"/>
        <v>1.2847999999999999</v>
      </c>
      <c r="T252" s="52">
        <f t="shared" si="22"/>
        <v>1.0862400000000001</v>
      </c>
      <c r="U252" s="40">
        <f t="shared" si="23"/>
        <v>4.6135999999999996E-2</v>
      </c>
      <c r="V252" s="52">
        <f t="shared" si="24"/>
        <v>8.1759999999999999E-2</v>
      </c>
      <c r="W252" s="15">
        <f t="shared" si="25"/>
        <v>3.5624000000000003E-2</v>
      </c>
      <c r="X252" s="40">
        <f t="shared" si="26"/>
        <v>8.9060000000000007E-4</v>
      </c>
      <c r="Y252" s="15">
        <f t="shared" si="27"/>
        <v>1.0871306000000001</v>
      </c>
    </row>
    <row r="253" spans="1:25" x14ac:dyDescent="0.25">
      <c r="A253" s="87" t="s">
        <v>1176</v>
      </c>
      <c r="B253" s="88"/>
      <c r="C253" s="84" t="s">
        <v>1270</v>
      </c>
      <c r="D253" s="85"/>
      <c r="E253" s="86"/>
      <c r="F253" s="63" t="s">
        <v>1178</v>
      </c>
      <c r="G253" s="84" t="s">
        <v>1179</v>
      </c>
      <c r="H253" s="85"/>
      <c r="I253" s="85"/>
      <c r="J253" s="85"/>
      <c r="K253" s="85"/>
      <c r="L253" s="85"/>
      <c r="M253" s="85"/>
      <c r="N253" s="85"/>
      <c r="O253" s="85"/>
      <c r="P253" s="85"/>
      <c r="Q253" s="86"/>
      <c r="R253" s="68"/>
      <c r="S253" s="15"/>
      <c r="T253" s="52"/>
      <c r="U253" s="40"/>
      <c r="V253" s="52"/>
      <c r="W253" s="15"/>
      <c r="X253" s="40"/>
      <c r="Y253" s="15"/>
    </row>
    <row r="254" spans="1:25" x14ac:dyDescent="0.25">
      <c r="A254" s="10">
        <v>14159</v>
      </c>
      <c r="B254" s="84" t="s">
        <v>634</v>
      </c>
      <c r="C254" s="85"/>
      <c r="D254" s="86"/>
      <c r="E254" s="84" t="s">
        <v>532</v>
      </c>
      <c r="F254" s="85"/>
      <c r="G254" s="86"/>
      <c r="H254" s="2" t="s">
        <v>336</v>
      </c>
      <c r="I254" s="84" t="s">
        <v>533</v>
      </c>
      <c r="J254" s="86"/>
      <c r="K254" s="2">
        <v>125</v>
      </c>
      <c r="L254" s="84">
        <v>300</v>
      </c>
      <c r="M254" s="86"/>
      <c r="N254" s="84">
        <v>3</v>
      </c>
      <c r="O254" s="86"/>
      <c r="P254" s="2" t="s">
        <v>95</v>
      </c>
      <c r="Q254" s="2">
        <v>0.46</v>
      </c>
      <c r="R254" s="6">
        <f>Q254-(Q254*0.2)</f>
        <v>0.36799999999999999</v>
      </c>
      <c r="S254" s="15">
        <f t="shared" si="21"/>
        <v>0.40479999999999999</v>
      </c>
      <c r="T254" s="52">
        <f t="shared" si="22"/>
        <v>0.34223999999999999</v>
      </c>
      <c r="U254" s="40">
        <f t="shared" si="23"/>
        <v>1.4536E-2</v>
      </c>
      <c r="V254" s="52">
        <f t="shared" si="24"/>
        <v>2.5760000000000002E-2</v>
      </c>
      <c r="W254" s="15">
        <f t="shared" si="25"/>
        <v>1.1224000000000001E-2</v>
      </c>
      <c r="X254" s="40">
        <f t="shared" si="26"/>
        <v>2.8060000000000004E-4</v>
      </c>
      <c r="Y254" s="15">
        <f t="shared" si="27"/>
        <v>0.34252060000000001</v>
      </c>
    </row>
    <row r="255" spans="1:25" x14ac:dyDescent="0.25">
      <c r="A255" s="87" t="s">
        <v>1176</v>
      </c>
      <c r="B255" s="88"/>
      <c r="C255" s="84" t="s">
        <v>1271</v>
      </c>
      <c r="D255" s="85"/>
      <c r="E255" s="86"/>
      <c r="F255" s="63" t="s">
        <v>1178</v>
      </c>
      <c r="G255" s="84" t="s">
        <v>1179</v>
      </c>
      <c r="H255" s="85"/>
      <c r="I255" s="85"/>
      <c r="J255" s="85"/>
      <c r="K255" s="85"/>
      <c r="L255" s="85"/>
      <c r="M255" s="85"/>
      <c r="N255" s="85"/>
      <c r="O255" s="85"/>
      <c r="P255" s="85"/>
      <c r="Q255" s="86"/>
      <c r="R255" s="68"/>
      <c r="S255" s="15"/>
      <c r="T255" s="52"/>
      <c r="U255" s="40"/>
      <c r="V255" s="52"/>
      <c r="W255" s="15"/>
      <c r="X255" s="40"/>
      <c r="Y255" s="15"/>
    </row>
    <row r="256" spans="1:25" x14ac:dyDescent="0.25">
      <c r="A256" s="10">
        <v>14158</v>
      </c>
      <c r="B256" s="84" t="s">
        <v>639</v>
      </c>
      <c r="C256" s="85"/>
      <c r="D256" s="86"/>
      <c r="E256" s="84" t="s">
        <v>532</v>
      </c>
      <c r="F256" s="85"/>
      <c r="G256" s="86"/>
      <c r="H256" s="2" t="s">
        <v>336</v>
      </c>
      <c r="I256" s="84" t="s">
        <v>533</v>
      </c>
      <c r="J256" s="86"/>
      <c r="K256" s="2">
        <v>130</v>
      </c>
      <c r="L256" s="84">
        <v>490</v>
      </c>
      <c r="M256" s="86"/>
      <c r="N256" s="84">
        <v>3</v>
      </c>
      <c r="O256" s="86"/>
      <c r="P256" s="2" t="s">
        <v>95</v>
      </c>
      <c r="Q256" s="2">
        <v>0.6</v>
      </c>
      <c r="R256" s="6">
        <f>Q256-(Q256*0.2)</f>
        <v>0.48</v>
      </c>
      <c r="S256" s="15">
        <f t="shared" si="21"/>
        <v>0.52800000000000002</v>
      </c>
      <c r="T256" s="52">
        <f t="shared" si="22"/>
        <v>0.44640000000000002</v>
      </c>
      <c r="U256" s="40">
        <f t="shared" si="23"/>
        <v>1.8960000000000001E-2</v>
      </c>
      <c r="V256" s="52">
        <f t="shared" si="24"/>
        <v>3.3600000000000005E-2</v>
      </c>
      <c r="W256" s="15">
        <f t="shared" si="25"/>
        <v>1.4640000000000004E-2</v>
      </c>
      <c r="X256" s="40">
        <f t="shared" si="26"/>
        <v>3.6600000000000011E-4</v>
      </c>
      <c r="Y256" s="15">
        <f t="shared" si="27"/>
        <v>0.446766</v>
      </c>
    </row>
    <row r="257" spans="1:25" x14ac:dyDescent="0.25">
      <c r="A257" s="87" t="s">
        <v>1176</v>
      </c>
      <c r="B257" s="88"/>
      <c r="C257" s="84" t="s">
        <v>1272</v>
      </c>
      <c r="D257" s="85"/>
      <c r="E257" s="86"/>
      <c r="F257" s="63" t="s">
        <v>1178</v>
      </c>
      <c r="G257" s="84" t="s">
        <v>1179</v>
      </c>
      <c r="H257" s="85"/>
      <c r="I257" s="85"/>
      <c r="J257" s="85"/>
      <c r="K257" s="85"/>
      <c r="L257" s="85"/>
      <c r="M257" s="85"/>
      <c r="N257" s="85"/>
      <c r="O257" s="85"/>
      <c r="P257" s="85"/>
      <c r="Q257" s="86"/>
      <c r="R257" s="68"/>
      <c r="S257" s="15"/>
      <c r="T257" s="52"/>
      <c r="U257" s="40"/>
      <c r="V257" s="52"/>
      <c r="W257" s="15"/>
      <c r="X257" s="40"/>
      <c r="Y257" s="15"/>
    </row>
    <row r="258" spans="1:25" x14ac:dyDescent="0.25">
      <c r="A258" s="10">
        <v>14157</v>
      </c>
      <c r="B258" s="84" t="s">
        <v>644</v>
      </c>
      <c r="C258" s="85"/>
      <c r="D258" s="86"/>
      <c r="E258" s="84" t="s">
        <v>532</v>
      </c>
      <c r="F258" s="85"/>
      <c r="G258" s="86"/>
      <c r="H258" s="2" t="s">
        <v>336</v>
      </c>
      <c r="I258" s="84" t="s">
        <v>533</v>
      </c>
      <c r="J258" s="86"/>
      <c r="K258" s="2">
        <v>155</v>
      </c>
      <c r="L258" s="84">
        <v>360</v>
      </c>
      <c r="M258" s="86"/>
      <c r="N258" s="84">
        <v>3</v>
      </c>
      <c r="O258" s="86"/>
      <c r="P258" s="2" t="s">
        <v>95</v>
      </c>
      <c r="Q258" s="2">
        <v>0.52</v>
      </c>
      <c r="R258" s="6">
        <f>Q258-(Q258*0.2)</f>
        <v>0.41600000000000004</v>
      </c>
      <c r="S258" s="15">
        <f t="shared" si="21"/>
        <v>0.45760000000000001</v>
      </c>
      <c r="T258" s="52">
        <f t="shared" si="22"/>
        <v>0.38688000000000006</v>
      </c>
      <c r="U258" s="40">
        <f t="shared" si="23"/>
        <v>1.6432000000000002E-2</v>
      </c>
      <c r="V258" s="52">
        <f t="shared" si="24"/>
        <v>2.9120000000000007E-2</v>
      </c>
      <c r="W258" s="15">
        <f t="shared" si="25"/>
        <v>1.2688000000000005E-2</v>
      </c>
      <c r="X258" s="40">
        <f t="shared" si="26"/>
        <v>3.1720000000000012E-4</v>
      </c>
      <c r="Y258" s="15">
        <f t="shared" si="27"/>
        <v>0.38719720000000007</v>
      </c>
    </row>
    <row r="259" spans="1:25" x14ac:dyDescent="0.25">
      <c r="A259" s="87" t="s">
        <v>1176</v>
      </c>
      <c r="B259" s="88"/>
      <c r="C259" s="84" t="s">
        <v>1273</v>
      </c>
      <c r="D259" s="85"/>
      <c r="E259" s="86"/>
      <c r="F259" s="63" t="s">
        <v>1178</v>
      </c>
      <c r="G259" s="84" t="s">
        <v>1179</v>
      </c>
      <c r="H259" s="85"/>
      <c r="I259" s="85"/>
      <c r="J259" s="85"/>
      <c r="K259" s="85"/>
      <c r="L259" s="85"/>
      <c r="M259" s="85"/>
      <c r="N259" s="85"/>
      <c r="O259" s="85"/>
      <c r="P259" s="85"/>
      <c r="Q259" s="86"/>
      <c r="R259" s="68"/>
      <c r="S259" s="15"/>
      <c r="T259" s="52"/>
      <c r="U259" s="40"/>
      <c r="V259" s="52"/>
      <c r="W259" s="15"/>
      <c r="X259" s="40"/>
      <c r="Y259" s="15"/>
    </row>
    <row r="260" spans="1:25" x14ac:dyDescent="0.25">
      <c r="A260" s="10">
        <v>14156</v>
      </c>
      <c r="B260" s="84" t="s">
        <v>649</v>
      </c>
      <c r="C260" s="85"/>
      <c r="D260" s="86"/>
      <c r="E260" s="84" t="s">
        <v>532</v>
      </c>
      <c r="F260" s="85"/>
      <c r="G260" s="86"/>
      <c r="H260" s="2" t="s">
        <v>336</v>
      </c>
      <c r="I260" s="84" t="s">
        <v>533</v>
      </c>
      <c r="J260" s="86"/>
      <c r="K260" s="2">
        <v>155</v>
      </c>
      <c r="L260" s="84">
        <v>530</v>
      </c>
      <c r="M260" s="86"/>
      <c r="N260" s="84">
        <v>3</v>
      </c>
      <c r="O260" s="86"/>
      <c r="P260" s="2" t="s">
        <v>95</v>
      </c>
      <c r="Q260" s="2">
        <v>0.77</v>
      </c>
      <c r="R260" s="6">
        <f>Q260-(Q260*0.2)</f>
        <v>0.61599999999999999</v>
      </c>
      <c r="S260" s="15">
        <f t="shared" si="21"/>
        <v>0.67759999999999998</v>
      </c>
      <c r="T260" s="52">
        <f t="shared" si="22"/>
        <v>0.57288000000000006</v>
      </c>
      <c r="U260" s="40">
        <f t="shared" si="23"/>
        <v>2.4331999999999999E-2</v>
      </c>
      <c r="V260" s="52">
        <f t="shared" si="24"/>
        <v>4.3120000000000006E-2</v>
      </c>
      <c r="W260" s="15">
        <f t="shared" si="25"/>
        <v>1.8788000000000006E-2</v>
      </c>
      <c r="X260" s="40">
        <f t="shared" si="26"/>
        <v>4.697000000000002E-4</v>
      </c>
      <c r="Y260" s="15">
        <f t="shared" si="27"/>
        <v>0.57334970000000007</v>
      </c>
    </row>
    <row r="261" spans="1:25" x14ac:dyDescent="0.25">
      <c r="A261" s="87" t="s">
        <v>1176</v>
      </c>
      <c r="B261" s="88"/>
      <c r="C261" s="84" t="s">
        <v>1274</v>
      </c>
      <c r="D261" s="85"/>
      <c r="E261" s="86"/>
      <c r="F261" s="63" t="s">
        <v>1178</v>
      </c>
      <c r="G261" s="84" t="s">
        <v>1179</v>
      </c>
      <c r="H261" s="85"/>
      <c r="I261" s="85"/>
      <c r="J261" s="85"/>
      <c r="K261" s="85"/>
      <c r="L261" s="85"/>
      <c r="M261" s="85"/>
      <c r="N261" s="85"/>
      <c r="O261" s="85"/>
      <c r="P261" s="85"/>
      <c r="Q261" s="86"/>
      <c r="R261" s="68"/>
      <c r="S261" s="15"/>
      <c r="T261" s="52"/>
      <c r="U261" s="40"/>
      <c r="V261" s="52"/>
      <c r="W261" s="15"/>
      <c r="X261" s="40"/>
      <c r="Y261" s="15"/>
    </row>
    <row r="262" spans="1:25" x14ac:dyDescent="0.25">
      <c r="A262" s="10">
        <v>12525</v>
      </c>
      <c r="B262" s="84" t="s">
        <v>654</v>
      </c>
      <c r="C262" s="85"/>
      <c r="D262" s="86"/>
      <c r="E262" s="84" t="s">
        <v>532</v>
      </c>
      <c r="F262" s="85"/>
      <c r="G262" s="86"/>
      <c r="H262" s="2" t="s">
        <v>656</v>
      </c>
      <c r="I262" s="84" t="s">
        <v>533</v>
      </c>
      <c r="J262" s="86"/>
      <c r="K262" s="2">
        <v>125</v>
      </c>
      <c r="L262" s="84">
        <v>440</v>
      </c>
      <c r="M262" s="86"/>
      <c r="N262" s="84">
        <v>3</v>
      </c>
      <c r="O262" s="86"/>
      <c r="P262" s="2" t="s">
        <v>95</v>
      </c>
      <c r="Q262" s="2">
        <v>0.6</v>
      </c>
      <c r="R262" s="6">
        <f>Q262-(Q262*0.2)</f>
        <v>0.48</v>
      </c>
      <c r="S262" s="15">
        <f t="shared" ref="S262:S324" si="28">Q262*0.88</f>
        <v>0.52800000000000002</v>
      </c>
      <c r="T262" s="52">
        <f t="shared" ref="T262:T324" si="29">R262*0.93</f>
        <v>0.44640000000000002</v>
      </c>
      <c r="U262" s="40">
        <f t="shared" ref="U262:U324" si="30">R262*3.95%</f>
        <v>1.8960000000000001E-2</v>
      </c>
      <c r="V262" s="52">
        <f t="shared" ref="V262:V324" si="31">R262*7%</f>
        <v>3.3600000000000005E-2</v>
      </c>
      <c r="W262" s="15">
        <f t="shared" ref="W262:W324" si="32">V262-U262</f>
        <v>1.4640000000000004E-2</v>
      </c>
      <c r="X262" s="40">
        <f t="shared" ref="X262:X324" si="33">W262*2.5%</f>
        <v>3.6600000000000011E-4</v>
      </c>
      <c r="Y262" s="15">
        <f t="shared" ref="Y262:Y324" si="34">T262+X262</f>
        <v>0.446766</v>
      </c>
    </row>
    <row r="263" spans="1:25" x14ac:dyDescent="0.25">
      <c r="A263" s="87" t="s">
        <v>1176</v>
      </c>
      <c r="B263" s="88"/>
      <c r="C263" s="84" t="s">
        <v>1275</v>
      </c>
      <c r="D263" s="85"/>
      <c r="E263" s="86"/>
      <c r="F263" s="63" t="s">
        <v>1178</v>
      </c>
      <c r="G263" s="84" t="s">
        <v>1179</v>
      </c>
      <c r="H263" s="85"/>
      <c r="I263" s="85"/>
      <c r="J263" s="85"/>
      <c r="K263" s="85"/>
      <c r="L263" s="85"/>
      <c r="M263" s="85"/>
      <c r="N263" s="85"/>
      <c r="O263" s="85"/>
      <c r="P263" s="85"/>
      <c r="Q263" s="86"/>
      <c r="R263" s="68"/>
      <c r="S263" s="15"/>
      <c r="T263" s="52"/>
      <c r="U263" s="40"/>
      <c r="V263" s="52"/>
      <c r="W263" s="15"/>
      <c r="X263" s="40"/>
      <c r="Y263" s="15"/>
    </row>
    <row r="264" spans="1:25" x14ac:dyDescent="0.25">
      <c r="A264" s="10">
        <v>11988</v>
      </c>
      <c r="B264" s="84" t="s">
        <v>659</v>
      </c>
      <c r="C264" s="85"/>
      <c r="D264" s="86"/>
      <c r="E264" s="84" t="s">
        <v>567</v>
      </c>
      <c r="F264" s="85"/>
      <c r="G264" s="86"/>
      <c r="H264" s="2" t="s">
        <v>566</v>
      </c>
      <c r="I264" s="84" t="s">
        <v>13</v>
      </c>
      <c r="J264" s="86"/>
      <c r="K264" s="2">
        <v>1030</v>
      </c>
      <c r="L264" s="84">
        <v>80</v>
      </c>
      <c r="M264" s="86"/>
      <c r="N264" s="84">
        <v>80</v>
      </c>
      <c r="O264" s="86"/>
      <c r="P264" s="2" t="s">
        <v>95</v>
      </c>
      <c r="Q264" s="2">
        <v>8.4600000000000009</v>
      </c>
      <c r="R264" s="6">
        <f>Q264-(Q264*0.2)</f>
        <v>6.7680000000000007</v>
      </c>
      <c r="S264" s="15">
        <f t="shared" si="28"/>
        <v>7.4448000000000008</v>
      </c>
      <c r="T264" s="52">
        <f t="shared" si="29"/>
        <v>6.2942400000000012</v>
      </c>
      <c r="U264" s="40">
        <f t="shared" si="30"/>
        <v>0.26733600000000002</v>
      </c>
      <c r="V264" s="52">
        <f t="shared" si="31"/>
        <v>0.47376000000000007</v>
      </c>
      <c r="W264" s="15">
        <f t="shared" si="32"/>
        <v>0.20642400000000005</v>
      </c>
      <c r="X264" s="40">
        <f t="shared" si="33"/>
        <v>5.1606000000000013E-3</v>
      </c>
      <c r="Y264" s="15">
        <f t="shared" si="34"/>
        <v>6.2994006000000011</v>
      </c>
    </row>
    <row r="265" spans="1:25" x14ac:dyDescent="0.25">
      <c r="A265" s="87" t="s">
        <v>1176</v>
      </c>
      <c r="B265" s="88"/>
      <c r="C265" s="84">
        <v>1030</v>
      </c>
      <c r="D265" s="85"/>
      <c r="E265" s="86"/>
      <c r="F265" s="63" t="s">
        <v>1178</v>
      </c>
      <c r="G265" s="84" t="s">
        <v>1185</v>
      </c>
      <c r="H265" s="85"/>
      <c r="I265" s="85"/>
      <c r="J265" s="85"/>
      <c r="K265" s="85"/>
      <c r="L265" s="85"/>
      <c r="M265" s="85"/>
      <c r="N265" s="85"/>
      <c r="O265" s="85"/>
      <c r="P265" s="85"/>
      <c r="Q265" s="86"/>
      <c r="R265" s="68"/>
      <c r="S265" s="15"/>
      <c r="T265" s="52"/>
      <c r="U265" s="40"/>
      <c r="V265" s="52"/>
      <c r="W265" s="15"/>
      <c r="X265" s="40"/>
      <c r="Y265" s="15"/>
    </row>
    <row r="266" spans="1:25" x14ac:dyDescent="0.25">
      <c r="A266" s="10">
        <v>11993</v>
      </c>
      <c r="B266" s="84" t="s">
        <v>664</v>
      </c>
      <c r="C266" s="85"/>
      <c r="D266" s="86"/>
      <c r="E266" s="84" t="s">
        <v>567</v>
      </c>
      <c r="F266" s="85"/>
      <c r="G266" s="86"/>
      <c r="H266" s="2" t="s">
        <v>566</v>
      </c>
      <c r="I266" s="84" t="s">
        <v>13</v>
      </c>
      <c r="J266" s="86"/>
      <c r="K266" s="2">
        <v>1090</v>
      </c>
      <c r="L266" s="84">
        <v>80</v>
      </c>
      <c r="M266" s="86"/>
      <c r="N266" s="84">
        <v>80</v>
      </c>
      <c r="O266" s="86"/>
      <c r="P266" s="2" t="s">
        <v>95</v>
      </c>
      <c r="Q266" s="2">
        <v>8.9700000000000006</v>
      </c>
      <c r="R266" s="6">
        <f>Q266-(Q266*0.2)</f>
        <v>7.1760000000000002</v>
      </c>
      <c r="S266" s="15">
        <f t="shared" si="28"/>
        <v>7.8936000000000002</v>
      </c>
      <c r="T266" s="52">
        <f t="shared" si="29"/>
        <v>6.6736800000000001</v>
      </c>
      <c r="U266" s="40">
        <f t="shared" si="30"/>
        <v>0.28345199999999998</v>
      </c>
      <c r="V266" s="52">
        <f t="shared" si="31"/>
        <v>0.5023200000000001</v>
      </c>
      <c r="W266" s="15">
        <f t="shared" si="32"/>
        <v>0.21886800000000012</v>
      </c>
      <c r="X266" s="40">
        <f t="shared" si="33"/>
        <v>5.471700000000003E-3</v>
      </c>
      <c r="Y266" s="15">
        <f t="shared" si="34"/>
        <v>6.6791517000000002</v>
      </c>
    </row>
    <row r="267" spans="1:25" x14ac:dyDescent="0.25">
      <c r="A267" s="87" t="s">
        <v>1176</v>
      </c>
      <c r="B267" s="88"/>
      <c r="C267" s="84">
        <v>1090</v>
      </c>
      <c r="D267" s="85"/>
      <c r="E267" s="86"/>
      <c r="F267" s="63" t="s">
        <v>1178</v>
      </c>
      <c r="G267" s="84" t="s">
        <v>1185</v>
      </c>
      <c r="H267" s="85"/>
      <c r="I267" s="85"/>
      <c r="J267" s="85"/>
      <c r="K267" s="85"/>
      <c r="L267" s="85"/>
      <c r="M267" s="85"/>
      <c r="N267" s="85"/>
      <c r="O267" s="85"/>
      <c r="P267" s="85"/>
      <c r="Q267" s="86"/>
      <c r="R267" s="68"/>
      <c r="S267" s="15"/>
      <c r="T267" s="52"/>
      <c r="U267" s="40"/>
      <c r="V267" s="52"/>
      <c r="W267" s="15"/>
      <c r="X267" s="40"/>
      <c r="Y267" s="15"/>
    </row>
    <row r="268" spans="1:25" x14ac:dyDescent="0.25">
      <c r="A268" s="10">
        <v>11991</v>
      </c>
      <c r="B268" s="84" t="s">
        <v>669</v>
      </c>
      <c r="C268" s="85"/>
      <c r="D268" s="86"/>
      <c r="E268" s="84" t="s">
        <v>567</v>
      </c>
      <c r="F268" s="85"/>
      <c r="G268" s="86"/>
      <c r="H268" s="2" t="s">
        <v>566</v>
      </c>
      <c r="I268" s="84" t="s">
        <v>13</v>
      </c>
      <c r="J268" s="86"/>
      <c r="K268" s="2">
        <v>1060</v>
      </c>
      <c r="L268" s="84">
        <v>80</v>
      </c>
      <c r="M268" s="86"/>
      <c r="N268" s="84">
        <v>80</v>
      </c>
      <c r="O268" s="86"/>
      <c r="P268" s="2" t="s">
        <v>95</v>
      </c>
      <c r="Q268" s="2">
        <v>8.73</v>
      </c>
      <c r="R268" s="6">
        <f>Q268-(Q268*0.2)</f>
        <v>6.984</v>
      </c>
      <c r="S268" s="15">
        <f t="shared" si="28"/>
        <v>7.6824000000000003</v>
      </c>
      <c r="T268" s="52">
        <f t="shared" si="29"/>
        <v>6.49512</v>
      </c>
      <c r="U268" s="40">
        <f t="shared" si="30"/>
        <v>0.275868</v>
      </c>
      <c r="V268" s="52">
        <f t="shared" si="31"/>
        <v>0.48888000000000004</v>
      </c>
      <c r="W268" s="15">
        <f t="shared" si="32"/>
        <v>0.21301200000000003</v>
      </c>
      <c r="X268" s="40">
        <f t="shared" si="33"/>
        <v>5.3253000000000016E-3</v>
      </c>
      <c r="Y268" s="15">
        <f t="shared" si="34"/>
        <v>6.5004453</v>
      </c>
    </row>
    <row r="269" spans="1:25" x14ac:dyDescent="0.25">
      <c r="A269" s="87" t="s">
        <v>1176</v>
      </c>
      <c r="B269" s="88"/>
      <c r="C269" s="84">
        <v>1060</v>
      </c>
      <c r="D269" s="85"/>
      <c r="E269" s="86"/>
      <c r="F269" s="63" t="s">
        <v>1178</v>
      </c>
      <c r="G269" s="84" t="s">
        <v>1185</v>
      </c>
      <c r="H269" s="85"/>
      <c r="I269" s="85"/>
      <c r="J269" s="85"/>
      <c r="K269" s="85"/>
      <c r="L269" s="85"/>
      <c r="M269" s="85"/>
      <c r="N269" s="85"/>
      <c r="O269" s="85"/>
      <c r="P269" s="85"/>
      <c r="Q269" s="86"/>
      <c r="R269" s="68"/>
      <c r="S269" s="15"/>
      <c r="T269" s="52"/>
      <c r="U269" s="40"/>
      <c r="V269" s="52"/>
      <c r="W269" s="15"/>
      <c r="X269" s="40"/>
      <c r="Y269" s="15"/>
    </row>
    <row r="270" spans="1:25" x14ac:dyDescent="0.25">
      <c r="A270" s="10">
        <v>12870</v>
      </c>
      <c r="B270" s="84" t="s">
        <v>674</v>
      </c>
      <c r="C270" s="85"/>
      <c r="D270" s="86"/>
      <c r="E270" s="84" t="s">
        <v>567</v>
      </c>
      <c r="F270" s="85"/>
      <c r="G270" s="86"/>
      <c r="H270" s="2" t="s">
        <v>566</v>
      </c>
      <c r="I270" s="84" t="s">
        <v>13</v>
      </c>
      <c r="J270" s="86"/>
      <c r="K270" s="2">
        <v>1040</v>
      </c>
      <c r="L270" s="84">
        <v>50</v>
      </c>
      <c r="M270" s="86"/>
      <c r="N270" s="84">
        <v>50</v>
      </c>
      <c r="O270" s="86"/>
      <c r="P270" s="2" t="s">
        <v>95</v>
      </c>
      <c r="Q270" s="2">
        <v>12.62</v>
      </c>
      <c r="R270" s="6">
        <f>Q270-(Q270*0.2)</f>
        <v>10.096</v>
      </c>
      <c r="S270" s="15">
        <f t="shared" si="28"/>
        <v>11.105599999999999</v>
      </c>
      <c r="T270" s="52">
        <f t="shared" si="29"/>
        <v>9.3892800000000012</v>
      </c>
      <c r="U270" s="40">
        <f t="shared" si="30"/>
        <v>0.39879199999999998</v>
      </c>
      <c r="V270" s="52">
        <f t="shared" si="31"/>
        <v>0.70672000000000013</v>
      </c>
      <c r="W270" s="15">
        <f t="shared" si="32"/>
        <v>0.30792800000000015</v>
      </c>
      <c r="X270" s="40">
        <f t="shared" si="33"/>
        <v>7.698200000000004E-3</v>
      </c>
      <c r="Y270" s="15">
        <f t="shared" si="34"/>
        <v>9.3969782000000013</v>
      </c>
    </row>
    <row r="271" spans="1:25" x14ac:dyDescent="0.25">
      <c r="A271" s="87" t="s">
        <v>1176</v>
      </c>
      <c r="B271" s="88"/>
      <c r="C271" s="84" t="s">
        <v>1276</v>
      </c>
      <c r="D271" s="85"/>
      <c r="E271" s="86"/>
      <c r="F271" s="63" t="s">
        <v>1178</v>
      </c>
      <c r="G271" s="84" t="s">
        <v>1185</v>
      </c>
      <c r="H271" s="85"/>
      <c r="I271" s="85"/>
      <c r="J271" s="85"/>
      <c r="K271" s="85"/>
      <c r="L271" s="85"/>
      <c r="M271" s="85"/>
      <c r="N271" s="85"/>
      <c r="O271" s="85"/>
      <c r="P271" s="85"/>
      <c r="Q271" s="86"/>
      <c r="R271" s="68"/>
      <c r="S271" s="15"/>
      <c r="T271" s="52"/>
      <c r="U271" s="40"/>
      <c r="V271" s="52"/>
      <c r="W271" s="15"/>
      <c r="X271" s="40"/>
      <c r="Y271" s="15"/>
    </row>
    <row r="272" spans="1:25" x14ac:dyDescent="0.25">
      <c r="A272" s="10">
        <v>11983</v>
      </c>
      <c r="B272" s="84" t="s">
        <v>679</v>
      </c>
      <c r="C272" s="85"/>
      <c r="D272" s="86"/>
      <c r="E272" s="84" t="s">
        <v>567</v>
      </c>
      <c r="F272" s="85"/>
      <c r="G272" s="86"/>
      <c r="H272" s="2" t="s">
        <v>566</v>
      </c>
      <c r="I272" s="84" t="s">
        <v>13</v>
      </c>
      <c r="J272" s="86"/>
      <c r="K272" s="2">
        <v>1035</v>
      </c>
      <c r="L272" s="84">
        <v>80</v>
      </c>
      <c r="M272" s="86"/>
      <c r="N272" s="84">
        <v>80</v>
      </c>
      <c r="O272" s="86"/>
      <c r="P272" s="2" t="s">
        <v>95</v>
      </c>
      <c r="Q272" s="2">
        <v>8.5299999999999994</v>
      </c>
      <c r="R272" s="6">
        <f>Q272-(Q272*0.2)</f>
        <v>6.8239999999999998</v>
      </c>
      <c r="S272" s="15">
        <f t="shared" si="28"/>
        <v>7.5063999999999993</v>
      </c>
      <c r="T272" s="52">
        <f t="shared" si="29"/>
        <v>6.3463200000000004</v>
      </c>
      <c r="U272" s="40">
        <f t="shared" si="30"/>
        <v>0.26954800000000001</v>
      </c>
      <c r="V272" s="52">
        <f t="shared" si="31"/>
        <v>0.47768000000000005</v>
      </c>
      <c r="W272" s="15">
        <f t="shared" si="32"/>
        <v>0.20813200000000004</v>
      </c>
      <c r="X272" s="40">
        <f t="shared" si="33"/>
        <v>5.203300000000001E-3</v>
      </c>
      <c r="Y272" s="15">
        <f t="shared" si="34"/>
        <v>6.3515233000000002</v>
      </c>
    </row>
    <row r="273" spans="1:25" x14ac:dyDescent="0.25">
      <c r="A273" s="87" t="s">
        <v>1176</v>
      </c>
      <c r="B273" s="88"/>
      <c r="C273" s="84">
        <v>1035</v>
      </c>
      <c r="D273" s="85"/>
      <c r="E273" s="86"/>
      <c r="F273" s="63" t="s">
        <v>1178</v>
      </c>
      <c r="G273" s="84" t="s">
        <v>1185</v>
      </c>
      <c r="H273" s="85"/>
      <c r="I273" s="85"/>
      <c r="J273" s="85"/>
      <c r="K273" s="85"/>
      <c r="L273" s="85"/>
      <c r="M273" s="85"/>
      <c r="N273" s="85"/>
      <c r="O273" s="85"/>
      <c r="P273" s="85"/>
      <c r="Q273" s="86"/>
      <c r="R273" s="68"/>
      <c r="S273" s="15"/>
      <c r="T273" s="52"/>
      <c r="U273" s="40"/>
      <c r="V273" s="52"/>
      <c r="W273" s="15"/>
      <c r="X273" s="40"/>
      <c r="Y273" s="15"/>
    </row>
    <row r="274" spans="1:25" x14ac:dyDescent="0.25">
      <c r="A274" s="10">
        <v>12867</v>
      </c>
      <c r="B274" s="84" t="s">
        <v>684</v>
      </c>
      <c r="C274" s="85"/>
      <c r="D274" s="86"/>
      <c r="E274" s="84" t="s">
        <v>567</v>
      </c>
      <c r="F274" s="85"/>
      <c r="G274" s="86"/>
      <c r="H274" s="2" t="s">
        <v>566</v>
      </c>
      <c r="I274" s="84" t="s">
        <v>13</v>
      </c>
      <c r="J274" s="86"/>
      <c r="K274" s="2">
        <v>1030</v>
      </c>
      <c r="L274" s="84">
        <v>50</v>
      </c>
      <c r="M274" s="86"/>
      <c r="N274" s="84">
        <v>50</v>
      </c>
      <c r="O274" s="86"/>
      <c r="P274" s="2" t="s">
        <v>95</v>
      </c>
      <c r="Q274" s="2">
        <v>12.62</v>
      </c>
      <c r="R274" s="6">
        <f>Q274-(Q274*0.2)</f>
        <v>10.096</v>
      </c>
      <c r="S274" s="15">
        <f t="shared" si="28"/>
        <v>11.105599999999999</v>
      </c>
      <c r="T274" s="52">
        <f t="shared" si="29"/>
        <v>9.3892800000000012</v>
      </c>
      <c r="U274" s="40">
        <f t="shared" si="30"/>
        <v>0.39879199999999998</v>
      </c>
      <c r="V274" s="52">
        <f t="shared" si="31"/>
        <v>0.70672000000000013</v>
      </c>
      <c r="W274" s="15">
        <f t="shared" si="32"/>
        <v>0.30792800000000015</v>
      </c>
      <c r="X274" s="40">
        <f t="shared" si="33"/>
        <v>7.698200000000004E-3</v>
      </c>
      <c r="Y274" s="15">
        <f t="shared" si="34"/>
        <v>9.3969782000000013</v>
      </c>
    </row>
    <row r="275" spans="1:25" x14ac:dyDescent="0.25">
      <c r="A275" s="87" t="s">
        <v>1176</v>
      </c>
      <c r="B275" s="88"/>
      <c r="C275" s="84" t="s">
        <v>1277</v>
      </c>
      <c r="D275" s="85"/>
      <c r="E275" s="86"/>
      <c r="F275" s="63" t="s">
        <v>1178</v>
      </c>
      <c r="G275" s="84" t="s">
        <v>1185</v>
      </c>
      <c r="H275" s="85"/>
      <c r="I275" s="85"/>
      <c r="J275" s="85"/>
      <c r="K275" s="85"/>
      <c r="L275" s="85"/>
      <c r="M275" s="85"/>
      <c r="N275" s="85"/>
      <c r="O275" s="85"/>
      <c r="P275" s="85"/>
      <c r="Q275" s="86"/>
      <c r="R275" s="68"/>
      <c r="S275" s="15"/>
      <c r="T275" s="52"/>
      <c r="U275" s="40"/>
      <c r="V275" s="52"/>
      <c r="W275" s="15"/>
      <c r="X275" s="40"/>
      <c r="Y275" s="15"/>
    </row>
    <row r="276" spans="1:25" x14ac:dyDescent="0.25">
      <c r="A276" s="10">
        <v>12865</v>
      </c>
      <c r="B276" s="84" t="s">
        <v>689</v>
      </c>
      <c r="C276" s="85"/>
      <c r="D276" s="86"/>
      <c r="E276" s="84" t="s">
        <v>567</v>
      </c>
      <c r="F276" s="85"/>
      <c r="G276" s="86"/>
      <c r="H276" s="2" t="s">
        <v>566</v>
      </c>
      <c r="I276" s="84" t="s">
        <v>13</v>
      </c>
      <c r="J276" s="86"/>
      <c r="K276" s="2">
        <v>1120</v>
      </c>
      <c r="L276" s="84">
        <v>50</v>
      </c>
      <c r="M276" s="86"/>
      <c r="N276" s="84">
        <v>50</v>
      </c>
      <c r="O276" s="86"/>
      <c r="P276" s="2" t="s">
        <v>95</v>
      </c>
      <c r="Q276" s="2">
        <v>12.62</v>
      </c>
      <c r="R276" s="6">
        <f>Q276-(Q276*0.2)</f>
        <v>10.096</v>
      </c>
      <c r="S276" s="15">
        <f t="shared" si="28"/>
        <v>11.105599999999999</v>
      </c>
      <c r="T276" s="52">
        <f t="shared" si="29"/>
        <v>9.3892800000000012</v>
      </c>
      <c r="U276" s="40">
        <f t="shared" si="30"/>
        <v>0.39879199999999998</v>
      </c>
      <c r="V276" s="52">
        <f t="shared" si="31"/>
        <v>0.70672000000000013</v>
      </c>
      <c r="W276" s="15">
        <f t="shared" si="32"/>
        <v>0.30792800000000015</v>
      </c>
      <c r="X276" s="40">
        <f t="shared" si="33"/>
        <v>7.698200000000004E-3</v>
      </c>
      <c r="Y276" s="15">
        <f t="shared" si="34"/>
        <v>9.3969782000000013</v>
      </c>
    </row>
    <row r="277" spans="1:25" x14ac:dyDescent="0.25">
      <c r="A277" s="87" t="s">
        <v>1176</v>
      </c>
      <c r="B277" s="88"/>
      <c r="C277" s="84" t="s">
        <v>1278</v>
      </c>
      <c r="D277" s="85"/>
      <c r="E277" s="86"/>
      <c r="F277" s="63" t="s">
        <v>1178</v>
      </c>
      <c r="G277" s="84" t="s">
        <v>1185</v>
      </c>
      <c r="H277" s="85"/>
      <c r="I277" s="85"/>
      <c r="J277" s="85"/>
      <c r="K277" s="85"/>
      <c r="L277" s="85"/>
      <c r="M277" s="85"/>
      <c r="N277" s="85"/>
      <c r="O277" s="85"/>
      <c r="P277" s="85"/>
      <c r="Q277" s="86"/>
      <c r="R277" s="68"/>
      <c r="S277" s="15"/>
      <c r="T277" s="52"/>
      <c r="U277" s="40"/>
      <c r="V277" s="52"/>
      <c r="W277" s="15"/>
      <c r="X277" s="40"/>
      <c r="Y277" s="15"/>
    </row>
    <row r="278" spans="1:25" x14ac:dyDescent="0.25">
      <c r="A278" s="10">
        <v>11995</v>
      </c>
      <c r="B278" s="84" t="s">
        <v>694</v>
      </c>
      <c r="C278" s="85"/>
      <c r="D278" s="86"/>
      <c r="E278" s="84" t="s">
        <v>567</v>
      </c>
      <c r="F278" s="85"/>
      <c r="G278" s="86"/>
      <c r="H278" s="2" t="s">
        <v>566</v>
      </c>
      <c r="I278" s="84" t="s">
        <v>13</v>
      </c>
      <c r="J278" s="86"/>
      <c r="K278" s="2">
        <v>1020</v>
      </c>
      <c r="L278" s="84">
        <v>80</v>
      </c>
      <c r="M278" s="86"/>
      <c r="N278" s="84">
        <v>80</v>
      </c>
      <c r="O278" s="86"/>
      <c r="P278" s="2" t="s">
        <v>95</v>
      </c>
      <c r="Q278" s="2">
        <v>8.42</v>
      </c>
      <c r="R278" s="6">
        <f>Q278-(Q278*0.2)</f>
        <v>6.7359999999999998</v>
      </c>
      <c r="S278" s="15">
        <f t="shared" si="28"/>
        <v>7.4096000000000002</v>
      </c>
      <c r="T278" s="52">
        <f t="shared" si="29"/>
        <v>6.2644799999999998</v>
      </c>
      <c r="U278" s="40">
        <f t="shared" si="30"/>
        <v>0.26607199999999998</v>
      </c>
      <c r="V278" s="52">
        <f t="shared" si="31"/>
        <v>0.47152000000000005</v>
      </c>
      <c r="W278" s="15">
        <f t="shared" si="32"/>
        <v>0.20544800000000008</v>
      </c>
      <c r="X278" s="40">
        <f t="shared" si="33"/>
        <v>5.1362000000000022E-3</v>
      </c>
      <c r="Y278" s="15">
        <f t="shared" si="34"/>
        <v>6.2696161999999998</v>
      </c>
    </row>
    <row r="279" spans="1:25" x14ac:dyDescent="0.25">
      <c r="A279" s="87" t="s">
        <v>1176</v>
      </c>
      <c r="B279" s="88"/>
      <c r="C279" s="84">
        <v>1020</v>
      </c>
      <c r="D279" s="85"/>
      <c r="E279" s="86"/>
      <c r="F279" s="63" t="s">
        <v>1178</v>
      </c>
      <c r="G279" s="84" t="s">
        <v>1185</v>
      </c>
      <c r="H279" s="85"/>
      <c r="I279" s="85"/>
      <c r="J279" s="85"/>
      <c r="K279" s="85"/>
      <c r="L279" s="85"/>
      <c r="M279" s="85"/>
      <c r="N279" s="85"/>
      <c r="O279" s="85"/>
      <c r="P279" s="85"/>
      <c r="Q279" s="86"/>
      <c r="R279" s="68"/>
      <c r="S279" s="15"/>
      <c r="T279" s="52"/>
      <c r="U279" s="40"/>
      <c r="V279" s="52"/>
      <c r="W279" s="15"/>
      <c r="X279" s="40"/>
      <c r="Y279" s="15"/>
    </row>
    <row r="280" spans="1:25" x14ac:dyDescent="0.25">
      <c r="A280" s="10">
        <v>12978</v>
      </c>
      <c r="B280" s="84" t="s">
        <v>699</v>
      </c>
      <c r="C280" s="85"/>
      <c r="D280" s="86"/>
      <c r="E280" s="84" t="s">
        <v>702</v>
      </c>
      <c r="F280" s="85"/>
      <c r="G280" s="86"/>
      <c r="H280" s="2" t="s">
        <v>26</v>
      </c>
      <c r="I280" s="84" t="s">
        <v>13</v>
      </c>
      <c r="J280" s="86"/>
      <c r="K280" s="2">
        <v>30</v>
      </c>
      <c r="L280" s="84">
        <v>245</v>
      </c>
      <c r="M280" s="86"/>
      <c r="N280" s="84">
        <v>100</v>
      </c>
      <c r="O280" s="86"/>
      <c r="P280" s="2" t="s">
        <v>95</v>
      </c>
      <c r="Q280" s="2">
        <v>0.35</v>
      </c>
      <c r="R280" s="6">
        <f>Q280-(Q280*0.2)</f>
        <v>0.27999999999999997</v>
      </c>
      <c r="S280" s="15">
        <f t="shared" si="28"/>
        <v>0.308</v>
      </c>
      <c r="T280" s="52">
        <f t="shared" si="29"/>
        <v>0.26039999999999996</v>
      </c>
      <c r="U280" s="40">
        <f t="shared" si="30"/>
        <v>1.1059999999999999E-2</v>
      </c>
      <c r="V280" s="52">
        <f t="shared" si="31"/>
        <v>1.9599999999999999E-2</v>
      </c>
      <c r="W280" s="15">
        <f t="shared" si="32"/>
        <v>8.5400000000000007E-3</v>
      </c>
      <c r="X280" s="40">
        <f t="shared" si="33"/>
        <v>2.1350000000000004E-4</v>
      </c>
      <c r="Y280" s="15">
        <f t="shared" si="34"/>
        <v>0.26061349999999994</v>
      </c>
    </row>
    <row r="281" spans="1:25" x14ac:dyDescent="0.25">
      <c r="A281" s="87" t="s">
        <v>1176</v>
      </c>
      <c r="B281" s="88"/>
      <c r="C281" s="84">
        <v>4262</v>
      </c>
      <c r="D281" s="85"/>
      <c r="E281" s="86"/>
      <c r="F281" s="63" t="s">
        <v>1178</v>
      </c>
      <c r="G281" s="84" t="s">
        <v>1185</v>
      </c>
      <c r="H281" s="85"/>
      <c r="I281" s="85"/>
      <c r="J281" s="85"/>
      <c r="K281" s="85"/>
      <c r="L281" s="85"/>
      <c r="M281" s="85"/>
      <c r="N281" s="85"/>
      <c r="O281" s="85"/>
      <c r="P281" s="85"/>
      <c r="Q281" s="86"/>
      <c r="R281" s="68"/>
      <c r="S281" s="15"/>
      <c r="T281" s="52"/>
      <c r="U281" s="40"/>
      <c r="V281" s="52"/>
      <c r="W281" s="15"/>
      <c r="X281" s="40"/>
      <c r="Y281" s="15"/>
    </row>
    <row r="282" spans="1:25" x14ac:dyDescent="0.25">
      <c r="A282" s="10">
        <v>12018</v>
      </c>
      <c r="B282" s="84" t="s">
        <v>704</v>
      </c>
      <c r="C282" s="85"/>
      <c r="D282" s="86"/>
      <c r="E282" s="84" t="s">
        <v>702</v>
      </c>
      <c r="F282" s="85"/>
      <c r="G282" s="86"/>
      <c r="H282" s="2" t="s">
        <v>26</v>
      </c>
      <c r="I282" s="84" t="s">
        <v>13</v>
      </c>
      <c r="J282" s="86"/>
      <c r="K282" s="2">
        <v>730</v>
      </c>
      <c r="L282" s="84">
        <v>1105</v>
      </c>
      <c r="M282" s="86"/>
      <c r="N282" s="84">
        <v>230</v>
      </c>
      <c r="O282" s="86"/>
      <c r="P282" s="2" t="s">
        <v>95</v>
      </c>
      <c r="Q282" s="2">
        <v>10.63</v>
      </c>
      <c r="R282" s="6">
        <f>Q282-(Q282*0.2)</f>
        <v>8.5040000000000013</v>
      </c>
      <c r="S282" s="15">
        <f t="shared" si="28"/>
        <v>9.3544</v>
      </c>
      <c r="T282" s="52">
        <f t="shared" si="29"/>
        <v>7.9087200000000015</v>
      </c>
      <c r="U282" s="40">
        <f t="shared" si="30"/>
        <v>0.33590800000000004</v>
      </c>
      <c r="V282" s="52">
        <f t="shared" si="31"/>
        <v>0.59528000000000014</v>
      </c>
      <c r="W282" s="15">
        <f t="shared" si="32"/>
        <v>0.2593720000000001</v>
      </c>
      <c r="X282" s="40">
        <f t="shared" si="33"/>
        <v>6.4843000000000027E-3</v>
      </c>
      <c r="Y282" s="15">
        <f t="shared" si="34"/>
        <v>7.9152043000000019</v>
      </c>
    </row>
    <row r="283" spans="1:25" x14ac:dyDescent="0.25">
      <c r="A283" s="87" t="s">
        <v>1176</v>
      </c>
      <c r="B283" s="88"/>
      <c r="C283" s="84" t="s">
        <v>1279</v>
      </c>
      <c r="D283" s="85"/>
      <c r="E283" s="86"/>
      <c r="F283" s="63" t="s">
        <v>1178</v>
      </c>
      <c r="G283" s="84" t="s">
        <v>1185</v>
      </c>
      <c r="H283" s="85"/>
      <c r="I283" s="85"/>
      <c r="J283" s="85"/>
      <c r="K283" s="85"/>
      <c r="L283" s="85"/>
      <c r="M283" s="85"/>
      <c r="N283" s="85"/>
      <c r="O283" s="85"/>
      <c r="P283" s="85"/>
      <c r="Q283" s="86"/>
      <c r="R283" s="68"/>
      <c r="S283" s="15"/>
      <c r="T283" s="52"/>
      <c r="U283" s="40"/>
      <c r="V283" s="52"/>
      <c r="W283" s="15"/>
      <c r="X283" s="40"/>
      <c r="Y283" s="15"/>
    </row>
    <row r="284" spans="1:25" x14ac:dyDescent="0.25">
      <c r="A284" s="10">
        <v>15458</v>
      </c>
      <c r="B284" s="84" t="s">
        <v>709</v>
      </c>
      <c r="C284" s="85"/>
      <c r="D284" s="86"/>
      <c r="E284" s="84" t="s">
        <v>702</v>
      </c>
      <c r="F284" s="85"/>
      <c r="G284" s="86"/>
      <c r="H284" s="2" t="s">
        <v>26</v>
      </c>
      <c r="I284" s="84" t="s">
        <v>13</v>
      </c>
      <c r="J284" s="86"/>
      <c r="K284" s="2">
        <v>450</v>
      </c>
      <c r="L284" s="84">
        <v>360</v>
      </c>
      <c r="M284" s="86"/>
      <c r="N284" s="84">
        <v>420</v>
      </c>
      <c r="O284" s="86"/>
      <c r="P284" s="2" t="s">
        <v>10</v>
      </c>
      <c r="Q284" s="2">
        <v>7.59</v>
      </c>
      <c r="R284" s="6">
        <f>Q284-(Q284*0.2)</f>
        <v>6.0720000000000001</v>
      </c>
      <c r="S284" s="15">
        <f t="shared" si="28"/>
        <v>6.6791999999999998</v>
      </c>
      <c r="T284" s="52">
        <f t="shared" si="29"/>
        <v>5.64696</v>
      </c>
      <c r="U284" s="40">
        <f t="shared" si="30"/>
        <v>0.239844</v>
      </c>
      <c r="V284" s="52">
        <f t="shared" si="31"/>
        <v>0.42504000000000003</v>
      </c>
      <c r="W284" s="15">
        <f t="shared" si="32"/>
        <v>0.18519600000000003</v>
      </c>
      <c r="X284" s="40">
        <f t="shared" si="33"/>
        <v>4.629900000000001E-3</v>
      </c>
      <c r="Y284" s="15">
        <f t="shared" si="34"/>
        <v>5.6515899000000003</v>
      </c>
    </row>
    <row r="285" spans="1:25" x14ac:dyDescent="0.25">
      <c r="A285" s="87" t="s">
        <v>1176</v>
      </c>
      <c r="B285" s="88"/>
      <c r="C285" s="84" t="s">
        <v>1180</v>
      </c>
      <c r="D285" s="85"/>
      <c r="E285" s="86"/>
      <c r="F285" s="63" t="s">
        <v>1178</v>
      </c>
      <c r="G285" s="84" t="s">
        <v>1185</v>
      </c>
      <c r="H285" s="85"/>
      <c r="I285" s="85"/>
      <c r="J285" s="85"/>
      <c r="K285" s="85"/>
      <c r="L285" s="85"/>
      <c r="M285" s="85"/>
      <c r="N285" s="85"/>
      <c r="O285" s="85"/>
      <c r="P285" s="85"/>
      <c r="Q285" s="86"/>
      <c r="R285" s="68"/>
      <c r="S285" s="15"/>
      <c r="T285" s="52"/>
      <c r="U285" s="40"/>
      <c r="V285" s="52"/>
      <c r="W285" s="15"/>
      <c r="X285" s="40"/>
      <c r="Y285" s="15"/>
    </row>
    <row r="286" spans="1:25" x14ac:dyDescent="0.25">
      <c r="A286" s="10">
        <v>15495</v>
      </c>
      <c r="B286" s="84" t="s">
        <v>714</v>
      </c>
      <c r="C286" s="85"/>
      <c r="D286" s="86"/>
      <c r="E286" s="84" t="s">
        <v>702</v>
      </c>
      <c r="F286" s="85"/>
      <c r="G286" s="86"/>
      <c r="H286" s="2" t="s">
        <v>26</v>
      </c>
      <c r="I286" s="84" t="s">
        <v>13</v>
      </c>
      <c r="J286" s="86"/>
      <c r="K286" s="2">
        <v>385</v>
      </c>
      <c r="L286" s="84">
        <v>295</v>
      </c>
      <c r="M286" s="86"/>
      <c r="N286" s="84">
        <v>330</v>
      </c>
      <c r="O286" s="86"/>
      <c r="P286" s="2" t="s">
        <v>370</v>
      </c>
      <c r="Q286" s="2">
        <v>5.28</v>
      </c>
      <c r="R286" s="6">
        <f>Q286-(Q286*0.2)</f>
        <v>4.2240000000000002</v>
      </c>
      <c r="S286" s="15">
        <f t="shared" si="28"/>
        <v>4.6463999999999999</v>
      </c>
      <c r="T286" s="52">
        <f t="shared" si="29"/>
        <v>3.9283200000000003</v>
      </c>
      <c r="U286" s="40">
        <f t="shared" si="30"/>
        <v>0.166848</v>
      </c>
      <c r="V286" s="52">
        <f t="shared" si="31"/>
        <v>0.29568000000000005</v>
      </c>
      <c r="W286" s="15">
        <f t="shared" si="32"/>
        <v>0.12883200000000006</v>
      </c>
      <c r="X286" s="40">
        <f t="shared" si="33"/>
        <v>3.2208000000000015E-3</v>
      </c>
      <c r="Y286" s="15">
        <f t="shared" si="34"/>
        <v>3.9315408000000001</v>
      </c>
    </row>
    <row r="287" spans="1:25" x14ac:dyDescent="0.25">
      <c r="A287" s="87" t="s">
        <v>1176</v>
      </c>
      <c r="B287" s="88"/>
      <c r="C287" s="84" t="s">
        <v>1280</v>
      </c>
      <c r="D287" s="85"/>
      <c r="E287" s="86"/>
      <c r="F287" s="63" t="s">
        <v>1178</v>
      </c>
      <c r="G287" s="84" t="s">
        <v>1185</v>
      </c>
      <c r="H287" s="85"/>
      <c r="I287" s="85"/>
      <c r="J287" s="85"/>
      <c r="K287" s="85"/>
      <c r="L287" s="85"/>
      <c r="M287" s="85"/>
      <c r="N287" s="85"/>
      <c r="O287" s="85"/>
      <c r="P287" s="85"/>
      <c r="Q287" s="86"/>
      <c r="R287" s="68"/>
      <c r="S287" s="15"/>
      <c r="T287" s="52"/>
      <c r="U287" s="40"/>
      <c r="V287" s="52"/>
      <c r="W287" s="15"/>
      <c r="X287" s="40"/>
      <c r="Y287" s="15"/>
    </row>
    <row r="288" spans="1:25" x14ac:dyDescent="0.25">
      <c r="A288" s="10">
        <v>11985</v>
      </c>
      <c r="B288" s="84" t="s">
        <v>719</v>
      </c>
      <c r="C288" s="85"/>
      <c r="D288" s="86"/>
      <c r="E288" s="84" t="s">
        <v>567</v>
      </c>
      <c r="F288" s="85"/>
      <c r="G288" s="86"/>
      <c r="H288" s="2" t="s">
        <v>566</v>
      </c>
      <c r="I288" s="84" t="s">
        <v>13</v>
      </c>
      <c r="J288" s="86"/>
      <c r="K288" s="2">
        <v>920</v>
      </c>
      <c r="L288" s="84">
        <v>80</v>
      </c>
      <c r="M288" s="86"/>
      <c r="N288" s="84">
        <v>80</v>
      </c>
      <c r="O288" s="86"/>
      <c r="P288" s="2" t="s">
        <v>95</v>
      </c>
      <c r="Q288" s="2">
        <v>7.57</v>
      </c>
      <c r="R288" s="6">
        <f>Q288-(Q288*0.2)</f>
        <v>6.056</v>
      </c>
      <c r="S288" s="15">
        <f t="shared" si="28"/>
        <v>6.6616</v>
      </c>
      <c r="T288" s="52">
        <f t="shared" si="29"/>
        <v>5.6320800000000002</v>
      </c>
      <c r="U288" s="40">
        <f t="shared" si="30"/>
        <v>0.23921200000000001</v>
      </c>
      <c r="V288" s="52">
        <f t="shared" si="31"/>
        <v>0.42392000000000002</v>
      </c>
      <c r="W288" s="15">
        <f t="shared" si="32"/>
        <v>0.18470800000000001</v>
      </c>
      <c r="X288" s="40">
        <f t="shared" si="33"/>
        <v>4.6177000000000006E-3</v>
      </c>
      <c r="Y288" s="15">
        <f t="shared" si="34"/>
        <v>5.6366977</v>
      </c>
    </row>
    <row r="289" spans="1:25" x14ac:dyDescent="0.25">
      <c r="A289" s="87" t="s">
        <v>1176</v>
      </c>
      <c r="B289" s="88"/>
      <c r="C289" s="84">
        <v>920</v>
      </c>
      <c r="D289" s="85"/>
      <c r="E289" s="86"/>
      <c r="F289" s="63" t="s">
        <v>1178</v>
      </c>
      <c r="G289" s="84" t="s">
        <v>1185</v>
      </c>
      <c r="H289" s="85"/>
      <c r="I289" s="85"/>
      <c r="J289" s="85"/>
      <c r="K289" s="85"/>
      <c r="L289" s="85"/>
      <c r="M289" s="85"/>
      <c r="N289" s="85"/>
      <c r="O289" s="85"/>
      <c r="P289" s="85"/>
      <c r="Q289" s="86"/>
      <c r="R289" s="68"/>
      <c r="S289" s="15"/>
      <c r="T289" s="52"/>
      <c r="U289" s="40"/>
      <c r="V289" s="52"/>
      <c r="W289" s="15"/>
      <c r="X289" s="40"/>
      <c r="Y289" s="15"/>
    </row>
    <row r="290" spans="1:25" x14ac:dyDescent="0.25">
      <c r="A290" s="10">
        <v>12868</v>
      </c>
      <c r="B290" s="84" t="s">
        <v>724</v>
      </c>
      <c r="C290" s="85"/>
      <c r="D290" s="86"/>
      <c r="E290" s="84" t="s">
        <v>567</v>
      </c>
      <c r="F290" s="85"/>
      <c r="G290" s="86"/>
      <c r="H290" s="2" t="s">
        <v>566</v>
      </c>
      <c r="I290" s="84" t="s">
        <v>13</v>
      </c>
      <c r="J290" s="86"/>
      <c r="K290" s="2">
        <v>1240</v>
      </c>
      <c r="L290" s="84">
        <v>50</v>
      </c>
      <c r="M290" s="86"/>
      <c r="N290" s="84">
        <v>50</v>
      </c>
      <c r="O290" s="86"/>
      <c r="P290" s="2" t="s">
        <v>95</v>
      </c>
      <c r="Q290" s="2">
        <v>12.62</v>
      </c>
      <c r="R290" s="6">
        <f>Q290-(Q290*0.2)</f>
        <v>10.096</v>
      </c>
      <c r="S290" s="15">
        <f t="shared" si="28"/>
        <v>11.105599999999999</v>
      </c>
      <c r="T290" s="52">
        <f t="shared" si="29"/>
        <v>9.3892800000000012</v>
      </c>
      <c r="U290" s="40">
        <f t="shared" si="30"/>
        <v>0.39879199999999998</v>
      </c>
      <c r="V290" s="52">
        <f t="shared" si="31"/>
        <v>0.70672000000000013</v>
      </c>
      <c r="W290" s="15">
        <f t="shared" si="32"/>
        <v>0.30792800000000015</v>
      </c>
      <c r="X290" s="40">
        <f t="shared" si="33"/>
        <v>7.698200000000004E-3</v>
      </c>
      <c r="Y290" s="15">
        <f t="shared" si="34"/>
        <v>9.3969782000000013</v>
      </c>
    </row>
    <row r="291" spans="1:25" x14ac:dyDescent="0.25">
      <c r="A291" s="87" t="s">
        <v>1176</v>
      </c>
      <c r="B291" s="88"/>
      <c r="C291" s="84" t="s">
        <v>1281</v>
      </c>
      <c r="D291" s="85"/>
      <c r="E291" s="86"/>
      <c r="F291" s="63" t="s">
        <v>1178</v>
      </c>
      <c r="G291" s="84" t="s">
        <v>1185</v>
      </c>
      <c r="H291" s="85"/>
      <c r="I291" s="85"/>
      <c r="J291" s="85"/>
      <c r="K291" s="85"/>
      <c r="L291" s="85"/>
      <c r="M291" s="85"/>
      <c r="N291" s="85"/>
      <c r="O291" s="85"/>
      <c r="P291" s="85"/>
      <c r="Q291" s="86"/>
      <c r="R291" s="68"/>
      <c r="S291" s="15"/>
      <c r="T291" s="52"/>
      <c r="U291" s="40"/>
      <c r="V291" s="52"/>
      <c r="W291" s="15"/>
      <c r="X291" s="40"/>
      <c r="Y291" s="15"/>
    </row>
    <row r="292" spans="1:25" x14ac:dyDescent="0.25">
      <c r="A292" s="10">
        <v>11986</v>
      </c>
      <c r="B292" s="84" t="s">
        <v>729</v>
      </c>
      <c r="C292" s="85"/>
      <c r="D292" s="86"/>
      <c r="E292" s="84" t="s">
        <v>567</v>
      </c>
      <c r="F292" s="85"/>
      <c r="G292" s="86"/>
      <c r="H292" s="2" t="s">
        <v>566</v>
      </c>
      <c r="I292" s="84" t="s">
        <v>13</v>
      </c>
      <c r="J292" s="86"/>
      <c r="K292" s="2">
        <v>820</v>
      </c>
      <c r="L292" s="84">
        <v>80</v>
      </c>
      <c r="M292" s="86"/>
      <c r="N292" s="84">
        <v>80</v>
      </c>
      <c r="O292" s="86"/>
      <c r="P292" s="2" t="s">
        <v>95</v>
      </c>
      <c r="Q292" s="2">
        <v>6.75</v>
      </c>
      <c r="R292" s="6">
        <f>Q292-(Q292*0.2)</f>
        <v>5.4</v>
      </c>
      <c r="S292" s="15">
        <f t="shared" si="28"/>
        <v>5.94</v>
      </c>
      <c r="T292" s="52">
        <f t="shared" si="29"/>
        <v>5.0220000000000002</v>
      </c>
      <c r="U292" s="40">
        <f t="shared" si="30"/>
        <v>0.21330000000000002</v>
      </c>
      <c r="V292" s="52">
        <f t="shared" si="31"/>
        <v>0.37800000000000006</v>
      </c>
      <c r="W292" s="15">
        <f t="shared" si="32"/>
        <v>0.16470000000000004</v>
      </c>
      <c r="X292" s="40">
        <f t="shared" si="33"/>
        <v>4.1175000000000014E-3</v>
      </c>
      <c r="Y292" s="15">
        <f t="shared" si="34"/>
        <v>5.0261175000000007</v>
      </c>
    </row>
    <row r="293" spans="1:25" x14ac:dyDescent="0.25">
      <c r="A293" s="87" t="s">
        <v>1176</v>
      </c>
      <c r="B293" s="88"/>
      <c r="C293" s="84">
        <v>820</v>
      </c>
      <c r="D293" s="85"/>
      <c r="E293" s="86"/>
      <c r="F293" s="63" t="s">
        <v>1178</v>
      </c>
      <c r="G293" s="84" t="s">
        <v>1185</v>
      </c>
      <c r="H293" s="85"/>
      <c r="I293" s="85"/>
      <c r="J293" s="85"/>
      <c r="K293" s="85"/>
      <c r="L293" s="85"/>
      <c r="M293" s="85"/>
      <c r="N293" s="85"/>
      <c r="O293" s="85"/>
      <c r="P293" s="85"/>
      <c r="Q293" s="86"/>
      <c r="R293" s="68"/>
      <c r="S293" s="15"/>
      <c r="T293" s="52"/>
      <c r="U293" s="40"/>
      <c r="V293" s="52"/>
      <c r="W293" s="15"/>
      <c r="X293" s="40"/>
      <c r="Y293" s="15"/>
    </row>
    <row r="294" spans="1:25" x14ac:dyDescent="0.25">
      <c r="A294" s="10">
        <v>12873</v>
      </c>
      <c r="B294" s="84" t="s">
        <v>734</v>
      </c>
      <c r="C294" s="85"/>
      <c r="D294" s="86"/>
      <c r="E294" s="84" t="s">
        <v>567</v>
      </c>
      <c r="F294" s="85"/>
      <c r="G294" s="86"/>
      <c r="H294" s="2" t="s">
        <v>566</v>
      </c>
      <c r="I294" s="84" t="s">
        <v>13</v>
      </c>
      <c r="J294" s="86"/>
      <c r="K294" s="2">
        <v>710</v>
      </c>
      <c r="L294" s="84">
        <v>50</v>
      </c>
      <c r="M294" s="86"/>
      <c r="N294" s="84">
        <v>50</v>
      </c>
      <c r="O294" s="86"/>
      <c r="P294" s="2" t="s">
        <v>95</v>
      </c>
      <c r="Q294" s="2">
        <v>12.62</v>
      </c>
      <c r="R294" s="6">
        <f>Q294-(Q294*0.2)</f>
        <v>10.096</v>
      </c>
      <c r="S294" s="15">
        <f t="shared" si="28"/>
        <v>11.105599999999999</v>
      </c>
      <c r="T294" s="52">
        <f t="shared" si="29"/>
        <v>9.3892800000000012</v>
      </c>
      <c r="U294" s="40">
        <f t="shared" si="30"/>
        <v>0.39879199999999998</v>
      </c>
      <c r="V294" s="52">
        <f t="shared" si="31"/>
        <v>0.70672000000000013</v>
      </c>
      <c r="W294" s="15">
        <f t="shared" si="32"/>
        <v>0.30792800000000015</v>
      </c>
      <c r="X294" s="40">
        <f t="shared" si="33"/>
        <v>7.698200000000004E-3</v>
      </c>
      <c r="Y294" s="15">
        <f t="shared" si="34"/>
        <v>9.3969782000000013</v>
      </c>
    </row>
    <row r="295" spans="1:25" x14ac:dyDescent="0.25">
      <c r="A295" s="87" t="s">
        <v>1176</v>
      </c>
      <c r="B295" s="88"/>
      <c r="C295" s="84" t="s">
        <v>1282</v>
      </c>
      <c r="D295" s="85"/>
      <c r="E295" s="86"/>
      <c r="F295" s="63" t="s">
        <v>1178</v>
      </c>
      <c r="G295" s="84" t="s">
        <v>1185</v>
      </c>
      <c r="H295" s="85"/>
      <c r="I295" s="85"/>
      <c r="J295" s="85"/>
      <c r="K295" s="85"/>
      <c r="L295" s="85"/>
      <c r="M295" s="85"/>
      <c r="N295" s="85"/>
      <c r="O295" s="85"/>
      <c r="P295" s="85"/>
      <c r="Q295" s="86"/>
      <c r="R295" s="68"/>
      <c r="S295" s="15"/>
      <c r="T295" s="52"/>
      <c r="U295" s="40"/>
      <c r="V295" s="52"/>
      <c r="W295" s="15"/>
      <c r="X295" s="40"/>
      <c r="Y295" s="15"/>
    </row>
    <row r="296" spans="1:25" x14ac:dyDescent="0.25">
      <c r="A296" s="10">
        <v>12875</v>
      </c>
      <c r="B296" s="84" t="s">
        <v>739</v>
      </c>
      <c r="C296" s="85"/>
      <c r="D296" s="86"/>
      <c r="E296" s="84" t="s">
        <v>567</v>
      </c>
      <c r="F296" s="85"/>
      <c r="G296" s="86"/>
      <c r="H296" s="2" t="s">
        <v>566</v>
      </c>
      <c r="I296" s="84" t="s">
        <v>13</v>
      </c>
      <c r="J296" s="86"/>
      <c r="K296" s="2">
        <v>2400</v>
      </c>
      <c r="L296" s="84">
        <v>50</v>
      </c>
      <c r="M296" s="86"/>
      <c r="N296" s="84">
        <v>50</v>
      </c>
      <c r="O296" s="86"/>
      <c r="P296" s="2" t="s">
        <v>95</v>
      </c>
      <c r="Q296" s="2">
        <v>14.95</v>
      </c>
      <c r="R296" s="6">
        <f>Q296-(Q296*0.2)</f>
        <v>11.959999999999999</v>
      </c>
      <c r="S296" s="15">
        <f t="shared" si="28"/>
        <v>13.155999999999999</v>
      </c>
      <c r="T296" s="52">
        <f t="shared" si="29"/>
        <v>11.1228</v>
      </c>
      <c r="U296" s="40">
        <f t="shared" si="30"/>
        <v>0.47241999999999995</v>
      </c>
      <c r="V296" s="52">
        <f t="shared" si="31"/>
        <v>0.83720000000000006</v>
      </c>
      <c r="W296" s="15">
        <f t="shared" si="32"/>
        <v>0.3647800000000001</v>
      </c>
      <c r="X296" s="40">
        <f t="shared" si="33"/>
        <v>9.1195000000000026E-3</v>
      </c>
      <c r="Y296" s="15">
        <f t="shared" si="34"/>
        <v>11.1319195</v>
      </c>
    </row>
    <row r="297" spans="1:25" x14ac:dyDescent="0.25">
      <c r="A297" s="87" t="s">
        <v>1176</v>
      </c>
      <c r="B297" s="88"/>
      <c r="C297" s="84" t="s">
        <v>1283</v>
      </c>
      <c r="D297" s="85"/>
      <c r="E297" s="86"/>
      <c r="F297" s="63" t="s">
        <v>1178</v>
      </c>
      <c r="G297" s="84" t="s">
        <v>1185</v>
      </c>
      <c r="H297" s="85"/>
      <c r="I297" s="85"/>
      <c r="J297" s="85"/>
      <c r="K297" s="85"/>
      <c r="L297" s="85"/>
      <c r="M297" s="85"/>
      <c r="N297" s="85"/>
      <c r="O297" s="85"/>
      <c r="P297" s="85"/>
      <c r="Q297" s="86"/>
      <c r="R297" s="68"/>
      <c r="S297" s="15"/>
      <c r="T297" s="52"/>
      <c r="U297" s="40"/>
      <c r="V297" s="52"/>
      <c r="W297" s="15"/>
      <c r="X297" s="40"/>
      <c r="Y297" s="15"/>
    </row>
    <row r="298" spans="1:25" x14ac:dyDescent="0.25">
      <c r="A298" s="10">
        <v>15218</v>
      </c>
      <c r="B298" s="84" t="s">
        <v>744</v>
      </c>
      <c r="C298" s="85"/>
      <c r="D298" s="86"/>
      <c r="E298" s="84" t="s">
        <v>567</v>
      </c>
      <c r="F298" s="85"/>
      <c r="G298" s="86"/>
      <c r="H298" s="2" t="s">
        <v>566</v>
      </c>
      <c r="I298" s="84" t="s">
        <v>13</v>
      </c>
      <c r="J298" s="86"/>
      <c r="K298" s="2">
        <v>2000</v>
      </c>
      <c r="L298" s="84">
        <v>80</v>
      </c>
      <c r="M298" s="86"/>
      <c r="N298" s="84">
        <v>80</v>
      </c>
      <c r="O298" s="86"/>
      <c r="P298" s="2" t="s">
        <v>95</v>
      </c>
      <c r="Q298" s="2">
        <v>20</v>
      </c>
      <c r="R298" s="6">
        <f>Q298-(Q298*0.2)</f>
        <v>16</v>
      </c>
      <c r="S298" s="15">
        <f t="shared" si="28"/>
        <v>17.600000000000001</v>
      </c>
      <c r="T298" s="52">
        <f t="shared" si="29"/>
        <v>14.88</v>
      </c>
      <c r="U298" s="40">
        <f t="shared" si="30"/>
        <v>0.63200000000000001</v>
      </c>
      <c r="V298" s="52">
        <f t="shared" si="31"/>
        <v>1.1200000000000001</v>
      </c>
      <c r="W298" s="15">
        <f t="shared" si="32"/>
        <v>0.4880000000000001</v>
      </c>
      <c r="X298" s="40">
        <f t="shared" si="33"/>
        <v>1.2200000000000003E-2</v>
      </c>
      <c r="Y298" s="15">
        <f t="shared" si="34"/>
        <v>14.892200000000001</v>
      </c>
    </row>
    <row r="299" spans="1:25" x14ac:dyDescent="0.25">
      <c r="A299" s="87" t="s">
        <v>1176</v>
      </c>
      <c r="B299" s="88"/>
      <c r="C299" s="84" t="s">
        <v>1284</v>
      </c>
      <c r="D299" s="85"/>
      <c r="E299" s="86"/>
      <c r="F299" s="63" t="s">
        <v>1178</v>
      </c>
      <c r="G299" s="84" t="s">
        <v>1185</v>
      </c>
      <c r="H299" s="85"/>
      <c r="I299" s="85"/>
      <c r="J299" s="85"/>
      <c r="K299" s="85"/>
      <c r="L299" s="85"/>
      <c r="M299" s="85"/>
      <c r="N299" s="85"/>
      <c r="O299" s="85"/>
      <c r="P299" s="85"/>
      <c r="Q299" s="86"/>
      <c r="R299" s="68"/>
      <c r="S299" s="15"/>
      <c r="T299" s="52"/>
      <c r="U299" s="40"/>
      <c r="V299" s="52"/>
      <c r="W299" s="15"/>
      <c r="X299" s="40"/>
      <c r="Y299" s="15"/>
    </row>
    <row r="300" spans="1:25" x14ac:dyDescent="0.25">
      <c r="A300" s="10">
        <v>12866</v>
      </c>
      <c r="B300" s="84" t="s">
        <v>749</v>
      </c>
      <c r="C300" s="85"/>
      <c r="D300" s="86"/>
      <c r="E300" s="84" t="s">
        <v>567</v>
      </c>
      <c r="F300" s="85"/>
      <c r="G300" s="86"/>
      <c r="H300" s="2" t="s">
        <v>566</v>
      </c>
      <c r="I300" s="84" t="s">
        <v>13</v>
      </c>
      <c r="J300" s="86"/>
      <c r="K300" s="2">
        <v>1260</v>
      </c>
      <c r="L300" s="84">
        <v>50</v>
      </c>
      <c r="M300" s="86"/>
      <c r="N300" s="84">
        <v>50</v>
      </c>
      <c r="O300" s="86"/>
      <c r="P300" s="2" t="s">
        <v>95</v>
      </c>
      <c r="Q300" s="2">
        <v>12.62</v>
      </c>
      <c r="R300" s="6">
        <f>Q300-(Q300*0.2)</f>
        <v>10.096</v>
      </c>
      <c r="S300" s="15">
        <f t="shared" si="28"/>
        <v>11.105599999999999</v>
      </c>
      <c r="T300" s="52">
        <f t="shared" si="29"/>
        <v>9.3892800000000012</v>
      </c>
      <c r="U300" s="40">
        <f t="shared" si="30"/>
        <v>0.39879199999999998</v>
      </c>
      <c r="V300" s="52">
        <f t="shared" si="31"/>
        <v>0.70672000000000013</v>
      </c>
      <c r="W300" s="15">
        <f t="shared" si="32"/>
        <v>0.30792800000000015</v>
      </c>
      <c r="X300" s="40">
        <f t="shared" si="33"/>
        <v>7.698200000000004E-3</v>
      </c>
      <c r="Y300" s="15">
        <f t="shared" si="34"/>
        <v>9.3969782000000013</v>
      </c>
    </row>
    <row r="301" spans="1:25" x14ac:dyDescent="0.25">
      <c r="A301" s="87" t="s">
        <v>1176</v>
      </c>
      <c r="B301" s="88"/>
      <c r="C301" s="84" t="s">
        <v>1285</v>
      </c>
      <c r="D301" s="85"/>
      <c r="E301" s="86"/>
      <c r="F301" s="63" t="s">
        <v>1178</v>
      </c>
      <c r="G301" s="84" t="s">
        <v>1185</v>
      </c>
      <c r="H301" s="85"/>
      <c r="I301" s="85"/>
      <c r="J301" s="85"/>
      <c r="K301" s="85"/>
      <c r="L301" s="85"/>
      <c r="M301" s="85"/>
      <c r="N301" s="85"/>
      <c r="O301" s="85"/>
      <c r="P301" s="85"/>
      <c r="Q301" s="86"/>
      <c r="R301" s="68"/>
      <c r="S301" s="15"/>
      <c r="T301" s="52"/>
      <c r="U301" s="40"/>
      <c r="V301" s="52"/>
      <c r="W301" s="15"/>
      <c r="X301" s="40"/>
      <c r="Y301" s="15"/>
    </row>
    <row r="302" spans="1:25" x14ac:dyDescent="0.25">
      <c r="A302" s="10">
        <v>12874</v>
      </c>
      <c r="B302" s="84" t="s">
        <v>754</v>
      </c>
      <c r="C302" s="85"/>
      <c r="D302" s="86"/>
      <c r="E302" s="84" t="s">
        <v>567</v>
      </c>
      <c r="F302" s="85"/>
      <c r="G302" s="86"/>
      <c r="H302" s="2" t="s">
        <v>566</v>
      </c>
      <c r="I302" s="84" t="s">
        <v>13</v>
      </c>
      <c r="J302" s="86"/>
      <c r="K302" s="2">
        <v>1130</v>
      </c>
      <c r="L302" s="84">
        <v>50</v>
      </c>
      <c r="M302" s="86"/>
      <c r="N302" s="84">
        <v>50</v>
      </c>
      <c r="O302" s="86"/>
      <c r="P302" s="2" t="s">
        <v>95</v>
      </c>
      <c r="Q302" s="2">
        <v>12.62</v>
      </c>
      <c r="R302" s="6">
        <f>Q302-(Q302*0.2)</f>
        <v>10.096</v>
      </c>
      <c r="S302" s="15">
        <f t="shared" si="28"/>
        <v>11.105599999999999</v>
      </c>
      <c r="T302" s="52">
        <f t="shared" si="29"/>
        <v>9.3892800000000012</v>
      </c>
      <c r="U302" s="40">
        <f t="shared" si="30"/>
        <v>0.39879199999999998</v>
      </c>
      <c r="V302" s="52">
        <f t="shared" si="31"/>
        <v>0.70672000000000013</v>
      </c>
      <c r="W302" s="15">
        <f t="shared" si="32"/>
        <v>0.30792800000000015</v>
      </c>
      <c r="X302" s="40">
        <f t="shared" si="33"/>
        <v>7.698200000000004E-3</v>
      </c>
      <c r="Y302" s="15">
        <f t="shared" si="34"/>
        <v>9.3969782000000013</v>
      </c>
    </row>
    <row r="303" spans="1:25" x14ac:dyDescent="0.25">
      <c r="A303" s="87" t="s">
        <v>1176</v>
      </c>
      <c r="B303" s="88"/>
      <c r="C303" s="84" t="s">
        <v>1286</v>
      </c>
      <c r="D303" s="85"/>
      <c r="E303" s="86"/>
      <c r="F303" s="63" t="s">
        <v>1178</v>
      </c>
      <c r="G303" s="84" t="s">
        <v>1185</v>
      </c>
      <c r="H303" s="85"/>
      <c r="I303" s="85"/>
      <c r="J303" s="85"/>
      <c r="K303" s="85"/>
      <c r="L303" s="85"/>
      <c r="M303" s="85"/>
      <c r="N303" s="85"/>
      <c r="O303" s="85"/>
      <c r="P303" s="85"/>
      <c r="Q303" s="86"/>
      <c r="R303" s="68"/>
      <c r="S303" s="15"/>
      <c r="T303" s="52"/>
      <c r="U303" s="40"/>
      <c r="V303" s="52"/>
      <c r="W303" s="15"/>
      <c r="X303" s="40"/>
      <c r="Y303" s="15"/>
    </row>
    <row r="304" spans="1:25" x14ac:dyDescent="0.25">
      <c r="A304" s="10">
        <v>12869</v>
      </c>
      <c r="B304" s="84" t="s">
        <v>759</v>
      </c>
      <c r="C304" s="85"/>
      <c r="D304" s="86"/>
      <c r="E304" s="84" t="s">
        <v>567</v>
      </c>
      <c r="F304" s="85"/>
      <c r="G304" s="86"/>
      <c r="H304" s="2" t="s">
        <v>566</v>
      </c>
      <c r="I304" s="84" t="s">
        <v>13</v>
      </c>
      <c r="J304" s="86"/>
      <c r="K304" s="2">
        <v>1220</v>
      </c>
      <c r="L304" s="84">
        <v>50</v>
      </c>
      <c r="M304" s="86"/>
      <c r="N304" s="84">
        <v>50</v>
      </c>
      <c r="O304" s="86"/>
      <c r="P304" s="2" t="s">
        <v>95</v>
      </c>
      <c r="Q304" s="2">
        <v>12.62</v>
      </c>
      <c r="R304" s="6">
        <f>Q304-(Q304*0.2)</f>
        <v>10.096</v>
      </c>
      <c r="S304" s="15">
        <f t="shared" si="28"/>
        <v>11.105599999999999</v>
      </c>
      <c r="T304" s="52">
        <f t="shared" si="29"/>
        <v>9.3892800000000012</v>
      </c>
      <c r="U304" s="40">
        <f t="shared" si="30"/>
        <v>0.39879199999999998</v>
      </c>
      <c r="V304" s="52">
        <f t="shared" si="31"/>
        <v>0.70672000000000013</v>
      </c>
      <c r="W304" s="15">
        <f t="shared" si="32"/>
        <v>0.30792800000000015</v>
      </c>
      <c r="X304" s="40">
        <f t="shared" si="33"/>
        <v>7.698200000000004E-3</v>
      </c>
      <c r="Y304" s="15">
        <f t="shared" si="34"/>
        <v>9.3969782000000013</v>
      </c>
    </row>
    <row r="305" spans="1:25" x14ac:dyDescent="0.25">
      <c r="A305" s="87" t="s">
        <v>1176</v>
      </c>
      <c r="B305" s="88"/>
      <c r="C305" s="84" t="s">
        <v>1287</v>
      </c>
      <c r="D305" s="85"/>
      <c r="E305" s="86"/>
      <c r="F305" s="63" t="s">
        <v>1178</v>
      </c>
      <c r="G305" s="84" t="s">
        <v>1185</v>
      </c>
      <c r="H305" s="85"/>
      <c r="I305" s="85"/>
      <c r="J305" s="85"/>
      <c r="K305" s="85"/>
      <c r="L305" s="85"/>
      <c r="M305" s="85"/>
      <c r="N305" s="85"/>
      <c r="O305" s="85"/>
      <c r="P305" s="85"/>
      <c r="Q305" s="86"/>
      <c r="R305" s="68"/>
      <c r="S305" s="15"/>
      <c r="T305" s="52"/>
      <c r="U305" s="40"/>
      <c r="V305" s="52"/>
      <c r="W305" s="15"/>
      <c r="X305" s="40"/>
      <c r="Y305" s="15"/>
    </row>
    <row r="306" spans="1:25" x14ac:dyDescent="0.25">
      <c r="A306" s="10">
        <v>11990</v>
      </c>
      <c r="B306" s="84" t="s">
        <v>764</v>
      </c>
      <c r="C306" s="85"/>
      <c r="D306" s="86"/>
      <c r="E306" s="84" t="s">
        <v>567</v>
      </c>
      <c r="F306" s="85"/>
      <c r="G306" s="86"/>
      <c r="H306" s="2" t="s">
        <v>566</v>
      </c>
      <c r="I306" s="84" t="s">
        <v>13</v>
      </c>
      <c r="J306" s="86"/>
      <c r="K306" s="2">
        <v>1200</v>
      </c>
      <c r="L306" s="84">
        <v>80</v>
      </c>
      <c r="M306" s="86"/>
      <c r="N306" s="84">
        <v>80</v>
      </c>
      <c r="O306" s="86"/>
      <c r="P306" s="2" t="s">
        <v>95</v>
      </c>
      <c r="Q306" s="2">
        <v>9.8800000000000008</v>
      </c>
      <c r="R306" s="6">
        <f>Q306-(Q306*0.2)</f>
        <v>7.9040000000000008</v>
      </c>
      <c r="S306" s="15">
        <f t="shared" si="28"/>
        <v>8.6943999999999999</v>
      </c>
      <c r="T306" s="52">
        <f t="shared" si="29"/>
        <v>7.3507200000000008</v>
      </c>
      <c r="U306" s="40">
        <f t="shared" si="30"/>
        <v>0.31220800000000004</v>
      </c>
      <c r="V306" s="52">
        <f t="shared" si="31"/>
        <v>0.55328000000000011</v>
      </c>
      <c r="W306" s="15">
        <f t="shared" si="32"/>
        <v>0.24107200000000006</v>
      </c>
      <c r="X306" s="40">
        <f t="shared" si="33"/>
        <v>6.0268000000000023E-3</v>
      </c>
      <c r="Y306" s="15">
        <f t="shared" si="34"/>
        <v>7.3567468000000007</v>
      </c>
    </row>
    <row r="307" spans="1:25" x14ac:dyDescent="0.25">
      <c r="A307" s="87" t="s">
        <v>1176</v>
      </c>
      <c r="B307" s="88"/>
      <c r="C307" s="84">
        <v>1200</v>
      </c>
      <c r="D307" s="85"/>
      <c r="E307" s="86"/>
      <c r="F307" s="63" t="s">
        <v>1178</v>
      </c>
      <c r="G307" s="84" t="s">
        <v>1185</v>
      </c>
      <c r="H307" s="85"/>
      <c r="I307" s="85"/>
      <c r="J307" s="85"/>
      <c r="K307" s="85"/>
      <c r="L307" s="85"/>
      <c r="M307" s="85"/>
      <c r="N307" s="85"/>
      <c r="O307" s="85"/>
      <c r="P307" s="85"/>
      <c r="Q307" s="86"/>
      <c r="R307" s="68"/>
      <c r="S307" s="15"/>
      <c r="T307" s="52"/>
      <c r="U307" s="40"/>
      <c r="V307" s="52"/>
      <c r="W307" s="15"/>
      <c r="X307" s="40"/>
      <c r="Y307" s="15"/>
    </row>
    <row r="308" spans="1:25" x14ac:dyDescent="0.25">
      <c r="A308" s="10">
        <v>12872</v>
      </c>
      <c r="B308" s="84" t="s">
        <v>769</v>
      </c>
      <c r="C308" s="85"/>
      <c r="D308" s="86"/>
      <c r="E308" s="84" t="s">
        <v>567</v>
      </c>
      <c r="F308" s="85"/>
      <c r="G308" s="86"/>
      <c r="H308" s="2" t="s">
        <v>566</v>
      </c>
      <c r="I308" s="84" t="s">
        <v>13</v>
      </c>
      <c r="J308" s="86"/>
      <c r="K308" s="2">
        <v>1190</v>
      </c>
      <c r="L308" s="84">
        <v>50</v>
      </c>
      <c r="M308" s="86"/>
      <c r="N308" s="84">
        <v>50</v>
      </c>
      <c r="O308" s="86"/>
      <c r="P308" s="2" t="s">
        <v>95</v>
      </c>
      <c r="Q308" s="2">
        <v>12.62</v>
      </c>
      <c r="R308" s="6">
        <f>Q308-(Q308*0.2)</f>
        <v>10.096</v>
      </c>
      <c r="S308" s="15">
        <f t="shared" si="28"/>
        <v>11.105599999999999</v>
      </c>
      <c r="T308" s="52">
        <f t="shared" si="29"/>
        <v>9.3892800000000012</v>
      </c>
      <c r="U308" s="40">
        <f t="shared" si="30"/>
        <v>0.39879199999999998</v>
      </c>
      <c r="V308" s="52">
        <f t="shared" si="31"/>
        <v>0.70672000000000013</v>
      </c>
      <c r="W308" s="15">
        <f t="shared" si="32"/>
        <v>0.30792800000000015</v>
      </c>
      <c r="X308" s="40">
        <f t="shared" si="33"/>
        <v>7.698200000000004E-3</v>
      </c>
      <c r="Y308" s="15">
        <f t="shared" si="34"/>
        <v>9.3969782000000013</v>
      </c>
    </row>
    <row r="309" spans="1:25" x14ac:dyDescent="0.25">
      <c r="A309" s="87" t="s">
        <v>1176</v>
      </c>
      <c r="B309" s="88"/>
      <c r="C309" s="84" t="s">
        <v>1288</v>
      </c>
      <c r="D309" s="85"/>
      <c r="E309" s="86"/>
      <c r="F309" s="63" t="s">
        <v>1178</v>
      </c>
      <c r="G309" s="84" t="s">
        <v>1185</v>
      </c>
      <c r="H309" s="85"/>
      <c r="I309" s="85"/>
      <c r="J309" s="85"/>
      <c r="K309" s="85"/>
      <c r="L309" s="85"/>
      <c r="M309" s="85"/>
      <c r="N309" s="85"/>
      <c r="O309" s="85"/>
      <c r="P309" s="85"/>
      <c r="Q309" s="86"/>
      <c r="R309" s="68"/>
      <c r="S309" s="15"/>
      <c r="T309" s="52"/>
      <c r="U309" s="40"/>
      <c r="V309" s="52"/>
      <c r="W309" s="15"/>
      <c r="X309" s="40"/>
      <c r="Y309" s="15"/>
    </row>
    <row r="310" spans="1:25" x14ac:dyDescent="0.25">
      <c r="A310" s="10">
        <v>11997</v>
      </c>
      <c r="B310" s="84" t="s">
        <v>774</v>
      </c>
      <c r="C310" s="85"/>
      <c r="D310" s="86"/>
      <c r="E310" s="84" t="s">
        <v>567</v>
      </c>
      <c r="F310" s="85"/>
      <c r="G310" s="86"/>
      <c r="H310" s="2" t="s">
        <v>566</v>
      </c>
      <c r="I310" s="84" t="s">
        <v>13</v>
      </c>
      <c r="J310" s="86"/>
      <c r="K310" s="2">
        <v>1190</v>
      </c>
      <c r="L310" s="84">
        <v>80</v>
      </c>
      <c r="M310" s="86"/>
      <c r="N310" s="84">
        <v>80</v>
      </c>
      <c r="O310" s="86"/>
      <c r="P310" s="2" t="s">
        <v>95</v>
      </c>
      <c r="Q310" s="2">
        <v>9.7899999999999991</v>
      </c>
      <c r="R310" s="6">
        <f>Q310-(Q310*0.2)</f>
        <v>7.831999999999999</v>
      </c>
      <c r="S310" s="15">
        <f t="shared" si="28"/>
        <v>8.6151999999999997</v>
      </c>
      <c r="T310" s="52">
        <f t="shared" si="29"/>
        <v>7.2837599999999991</v>
      </c>
      <c r="U310" s="40">
        <f t="shared" si="30"/>
        <v>0.30936399999999997</v>
      </c>
      <c r="V310" s="52">
        <f t="shared" si="31"/>
        <v>0.54823999999999995</v>
      </c>
      <c r="W310" s="15">
        <f t="shared" si="32"/>
        <v>0.23887599999999998</v>
      </c>
      <c r="X310" s="40">
        <f t="shared" si="33"/>
        <v>5.9718999999999996E-3</v>
      </c>
      <c r="Y310" s="15">
        <f t="shared" si="34"/>
        <v>7.2897318999999987</v>
      </c>
    </row>
    <row r="311" spans="1:25" x14ac:dyDescent="0.25">
      <c r="A311" s="87" t="s">
        <v>1176</v>
      </c>
      <c r="B311" s="88"/>
      <c r="C311" s="84">
        <v>1190</v>
      </c>
      <c r="D311" s="85"/>
      <c r="E311" s="86"/>
      <c r="F311" s="63" t="s">
        <v>1178</v>
      </c>
      <c r="G311" s="84" t="s">
        <v>1185</v>
      </c>
      <c r="H311" s="85"/>
      <c r="I311" s="85"/>
      <c r="J311" s="85"/>
      <c r="K311" s="85"/>
      <c r="L311" s="85"/>
      <c r="M311" s="85"/>
      <c r="N311" s="85"/>
      <c r="O311" s="85"/>
      <c r="P311" s="85"/>
      <c r="Q311" s="86"/>
      <c r="R311" s="68"/>
      <c r="S311" s="15"/>
      <c r="T311" s="52"/>
      <c r="U311" s="40"/>
      <c r="V311" s="52"/>
      <c r="W311" s="15"/>
      <c r="X311" s="40"/>
      <c r="Y311" s="15"/>
    </row>
    <row r="312" spans="1:25" x14ac:dyDescent="0.25">
      <c r="A312" s="10">
        <v>11984</v>
      </c>
      <c r="B312" s="84" t="s">
        <v>779</v>
      </c>
      <c r="C312" s="85"/>
      <c r="D312" s="86"/>
      <c r="E312" s="84" t="s">
        <v>567</v>
      </c>
      <c r="F312" s="85"/>
      <c r="G312" s="86"/>
      <c r="H312" s="2" t="s">
        <v>566</v>
      </c>
      <c r="I312" s="84" t="s">
        <v>13</v>
      </c>
      <c r="J312" s="86"/>
      <c r="K312" s="2">
        <v>1150</v>
      </c>
      <c r="L312" s="84">
        <v>80</v>
      </c>
      <c r="M312" s="86"/>
      <c r="N312" s="84">
        <v>80</v>
      </c>
      <c r="O312" s="86"/>
      <c r="P312" s="2" t="s">
        <v>95</v>
      </c>
      <c r="Q312" s="2">
        <v>9.4600000000000009</v>
      </c>
      <c r="R312" s="6">
        <f>Q312-(Q312*0.2)</f>
        <v>7.5680000000000005</v>
      </c>
      <c r="S312" s="15">
        <f t="shared" si="28"/>
        <v>8.3248000000000015</v>
      </c>
      <c r="T312" s="52">
        <f t="shared" si="29"/>
        <v>7.0382400000000009</v>
      </c>
      <c r="U312" s="40">
        <f t="shared" si="30"/>
        <v>0.29893600000000004</v>
      </c>
      <c r="V312" s="52">
        <f t="shared" si="31"/>
        <v>0.52976000000000012</v>
      </c>
      <c r="W312" s="15">
        <f t="shared" si="32"/>
        <v>0.23082400000000008</v>
      </c>
      <c r="X312" s="40">
        <f t="shared" si="33"/>
        <v>5.7706000000000025E-3</v>
      </c>
      <c r="Y312" s="15">
        <f t="shared" si="34"/>
        <v>7.0440106000000009</v>
      </c>
    </row>
    <row r="313" spans="1:25" x14ac:dyDescent="0.25">
      <c r="A313" s="87" t="s">
        <v>1176</v>
      </c>
      <c r="B313" s="88"/>
      <c r="C313" s="84">
        <v>1150</v>
      </c>
      <c r="D313" s="85"/>
      <c r="E313" s="86"/>
      <c r="F313" s="63" t="s">
        <v>1178</v>
      </c>
      <c r="G313" s="84" t="s">
        <v>1185</v>
      </c>
      <c r="H313" s="85"/>
      <c r="I313" s="85"/>
      <c r="J313" s="85"/>
      <c r="K313" s="85"/>
      <c r="L313" s="85"/>
      <c r="M313" s="85"/>
      <c r="N313" s="85"/>
      <c r="O313" s="85"/>
      <c r="P313" s="85"/>
      <c r="Q313" s="86"/>
      <c r="R313" s="68"/>
      <c r="S313" s="15"/>
      <c r="T313" s="52"/>
      <c r="U313" s="40"/>
      <c r="V313" s="52"/>
      <c r="W313" s="15"/>
      <c r="X313" s="40"/>
      <c r="Y313" s="15"/>
    </row>
    <row r="314" spans="1:25" x14ac:dyDescent="0.25">
      <c r="A314" s="10">
        <v>12448</v>
      </c>
      <c r="B314" s="84" t="s">
        <v>784</v>
      </c>
      <c r="C314" s="85"/>
      <c r="D314" s="86"/>
      <c r="E314" s="84" t="s">
        <v>787</v>
      </c>
      <c r="F314" s="85"/>
      <c r="G314" s="86"/>
      <c r="H314" s="2" t="s">
        <v>46</v>
      </c>
      <c r="I314" s="84" t="s">
        <v>13</v>
      </c>
      <c r="J314" s="86"/>
      <c r="K314" s="2">
        <v>340</v>
      </c>
      <c r="L314" s="84">
        <v>340</v>
      </c>
      <c r="M314" s="86"/>
      <c r="N314" s="84">
        <v>50</v>
      </c>
      <c r="O314" s="86"/>
      <c r="P314" s="2" t="s">
        <v>510</v>
      </c>
      <c r="Q314" s="2">
        <v>4.09</v>
      </c>
      <c r="R314" s="6">
        <f>Q314-(Q314*0.2)</f>
        <v>3.2719999999999998</v>
      </c>
      <c r="S314" s="15">
        <f t="shared" si="28"/>
        <v>3.5991999999999997</v>
      </c>
      <c r="T314" s="52">
        <f t="shared" si="29"/>
        <v>3.0429599999999999</v>
      </c>
      <c r="U314" s="40">
        <f t="shared" si="30"/>
        <v>0.129244</v>
      </c>
      <c r="V314" s="52">
        <f t="shared" si="31"/>
        <v>0.22904000000000002</v>
      </c>
      <c r="W314" s="15">
        <f t="shared" si="32"/>
        <v>9.9796000000000024E-2</v>
      </c>
      <c r="X314" s="40">
        <f t="shared" si="33"/>
        <v>2.4949000000000008E-3</v>
      </c>
      <c r="Y314" s="15">
        <f t="shared" si="34"/>
        <v>3.0454548999999997</v>
      </c>
    </row>
    <row r="315" spans="1:25" x14ac:dyDescent="0.25">
      <c r="A315" s="87" t="s">
        <v>1176</v>
      </c>
      <c r="B315" s="88"/>
      <c r="C315" s="84" t="s">
        <v>1289</v>
      </c>
      <c r="D315" s="85"/>
      <c r="E315" s="86"/>
      <c r="F315" s="63" t="s">
        <v>1178</v>
      </c>
      <c r="G315" s="84" t="s">
        <v>1179</v>
      </c>
      <c r="H315" s="85"/>
      <c r="I315" s="85"/>
      <c r="J315" s="85"/>
      <c r="K315" s="85"/>
      <c r="L315" s="85"/>
      <c r="M315" s="85"/>
      <c r="N315" s="85"/>
      <c r="O315" s="85"/>
      <c r="P315" s="85"/>
      <c r="Q315" s="86"/>
      <c r="R315" s="68"/>
      <c r="S315" s="15"/>
      <c r="T315" s="52"/>
      <c r="U315" s="40"/>
      <c r="V315" s="52"/>
      <c r="W315" s="15"/>
      <c r="X315" s="40"/>
      <c r="Y315" s="15"/>
    </row>
    <row r="316" spans="1:25" x14ac:dyDescent="0.25">
      <c r="A316" s="10">
        <v>11891</v>
      </c>
      <c r="B316" s="84" t="s">
        <v>789</v>
      </c>
      <c r="C316" s="85"/>
      <c r="D316" s="86"/>
      <c r="E316" s="84" t="s">
        <v>12</v>
      </c>
      <c r="F316" s="85"/>
      <c r="G316" s="86"/>
      <c r="H316" s="2" t="s">
        <v>11</v>
      </c>
      <c r="I316" s="84" t="s">
        <v>13</v>
      </c>
      <c r="J316" s="86"/>
      <c r="K316" s="2">
        <v>390</v>
      </c>
      <c r="L316" s="84">
        <v>300</v>
      </c>
      <c r="M316" s="86"/>
      <c r="N316" s="84">
        <v>265</v>
      </c>
      <c r="O316" s="86"/>
      <c r="P316" s="2" t="s">
        <v>40</v>
      </c>
      <c r="Q316" s="2">
        <v>5.6</v>
      </c>
      <c r="R316" s="6">
        <f>Q316-(Q316*0.2)</f>
        <v>4.4799999999999995</v>
      </c>
      <c r="S316" s="15">
        <f t="shared" si="28"/>
        <v>4.9279999999999999</v>
      </c>
      <c r="T316" s="52">
        <f t="shared" si="29"/>
        <v>4.1663999999999994</v>
      </c>
      <c r="U316" s="40">
        <f t="shared" si="30"/>
        <v>0.17695999999999998</v>
      </c>
      <c r="V316" s="52">
        <f t="shared" si="31"/>
        <v>0.31359999999999999</v>
      </c>
      <c r="W316" s="15">
        <f t="shared" si="32"/>
        <v>0.13664000000000001</v>
      </c>
      <c r="X316" s="40">
        <f t="shared" si="33"/>
        <v>3.4160000000000006E-3</v>
      </c>
      <c r="Y316" s="15">
        <f t="shared" si="34"/>
        <v>4.1698159999999991</v>
      </c>
    </row>
    <row r="317" spans="1:25" x14ac:dyDescent="0.25">
      <c r="A317" s="87" t="s">
        <v>1176</v>
      </c>
      <c r="B317" s="88"/>
      <c r="C317" s="84" t="s">
        <v>1290</v>
      </c>
      <c r="D317" s="85"/>
      <c r="E317" s="86"/>
      <c r="F317" s="63" t="s">
        <v>1178</v>
      </c>
      <c r="G317" s="84" t="s">
        <v>1179</v>
      </c>
      <c r="H317" s="85"/>
      <c r="I317" s="85"/>
      <c r="J317" s="85"/>
      <c r="K317" s="85"/>
      <c r="L317" s="85"/>
      <c r="M317" s="85"/>
      <c r="N317" s="85"/>
      <c r="O317" s="85"/>
      <c r="P317" s="85"/>
      <c r="Q317" s="86"/>
      <c r="R317" s="68"/>
      <c r="S317" s="15"/>
      <c r="T317" s="52"/>
      <c r="U317" s="40"/>
      <c r="V317" s="52"/>
      <c r="W317" s="15"/>
      <c r="X317" s="40"/>
      <c r="Y317" s="15"/>
    </row>
    <row r="318" spans="1:25" x14ac:dyDescent="0.25">
      <c r="A318" s="10">
        <v>11897</v>
      </c>
      <c r="B318" s="84" t="s">
        <v>794</v>
      </c>
      <c r="C318" s="85"/>
      <c r="D318" s="86"/>
      <c r="E318" s="84" t="s">
        <v>12</v>
      </c>
      <c r="F318" s="85"/>
      <c r="G318" s="86"/>
      <c r="H318" s="2" t="s">
        <v>11</v>
      </c>
      <c r="I318" s="84" t="s">
        <v>13</v>
      </c>
      <c r="J318" s="86"/>
      <c r="K318" s="2">
        <v>615</v>
      </c>
      <c r="L318" s="84">
        <v>405</v>
      </c>
      <c r="M318" s="86"/>
      <c r="N318" s="84">
        <v>555</v>
      </c>
      <c r="O318" s="86"/>
      <c r="P318" s="2" t="s">
        <v>40</v>
      </c>
      <c r="Q318" s="2">
        <v>13.61</v>
      </c>
      <c r="R318" s="6">
        <f>Q318-(Q318*0.2)</f>
        <v>10.888</v>
      </c>
      <c r="S318" s="15">
        <f t="shared" si="28"/>
        <v>11.976799999999999</v>
      </c>
      <c r="T318" s="52">
        <f t="shared" si="29"/>
        <v>10.12584</v>
      </c>
      <c r="U318" s="40">
        <f t="shared" si="30"/>
        <v>0.43007600000000001</v>
      </c>
      <c r="V318" s="52">
        <f t="shared" si="31"/>
        <v>0.76216000000000006</v>
      </c>
      <c r="W318" s="15">
        <f t="shared" si="32"/>
        <v>0.33208400000000005</v>
      </c>
      <c r="X318" s="40">
        <f t="shared" si="33"/>
        <v>8.3021000000000015E-3</v>
      </c>
      <c r="Y318" s="15">
        <f t="shared" si="34"/>
        <v>10.1341421</v>
      </c>
    </row>
    <row r="319" spans="1:25" x14ac:dyDescent="0.25">
      <c r="A319" s="87" t="s">
        <v>1176</v>
      </c>
      <c r="B319" s="88"/>
      <c r="C319" s="84" t="s">
        <v>1291</v>
      </c>
      <c r="D319" s="85"/>
      <c r="E319" s="86"/>
      <c r="F319" s="63" t="s">
        <v>1178</v>
      </c>
      <c r="G319" s="84" t="s">
        <v>1179</v>
      </c>
      <c r="H319" s="85"/>
      <c r="I319" s="85"/>
      <c r="J319" s="85"/>
      <c r="K319" s="85"/>
      <c r="L319" s="85"/>
      <c r="M319" s="85"/>
      <c r="N319" s="85"/>
      <c r="O319" s="85"/>
      <c r="P319" s="85"/>
      <c r="Q319" s="86"/>
      <c r="R319" s="68"/>
      <c r="S319" s="15"/>
      <c r="T319" s="52"/>
      <c r="U319" s="40"/>
      <c r="V319" s="52"/>
      <c r="W319" s="15"/>
      <c r="X319" s="40"/>
      <c r="Y319" s="15"/>
    </row>
    <row r="320" spans="1:25" x14ac:dyDescent="0.25">
      <c r="A320" s="10">
        <v>11896</v>
      </c>
      <c r="B320" s="84" t="s">
        <v>799</v>
      </c>
      <c r="C320" s="85"/>
      <c r="D320" s="86"/>
      <c r="E320" s="84" t="s">
        <v>12</v>
      </c>
      <c r="F320" s="85"/>
      <c r="G320" s="86"/>
      <c r="H320" s="2" t="s">
        <v>11</v>
      </c>
      <c r="I320" s="84" t="s">
        <v>13</v>
      </c>
      <c r="J320" s="86"/>
      <c r="K320" s="2">
        <v>615</v>
      </c>
      <c r="L320" s="84">
        <v>400</v>
      </c>
      <c r="M320" s="86"/>
      <c r="N320" s="84">
        <v>555</v>
      </c>
      <c r="O320" s="86"/>
      <c r="P320" s="2" t="s">
        <v>40</v>
      </c>
      <c r="Q320" s="2">
        <v>13.57</v>
      </c>
      <c r="R320" s="6">
        <f>Q320-(Q320*0.2)</f>
        <v>10.856</v>
      </c>
      <c r="S320" s="15">
        <f t="shared" si="28"/>
        <v>11.941600000000001</v>
      </c>
      <c r="T320" s="52">
        <f t="shared" si="29"/>
        <v>10.096080000000001</v>
      </c>
      <c r="U320" s="40">
        <f t="shared" si="30"/>
        <v>0.42881200000000003</v>
      </c>
      <c r="V320" s="52">
        <f t="shared" si="31"/>
        <v>0.75992000000000004</v>
      </c>
      <c r="W320" s="15">
        <f t="shared" si="32"/>
        <v>0.33110800000000001</v>
      </c>
      <c r="X320" s="40">
        <f t="shared" si="33"/>
        <v>8.2777000000000007E-3</v>
      </c>
      <c r="Y320" s="15">
        <f t="shared" si="34"/>
        <v>10.104357700000001</v>
      </c>
    </row>
    <row r="321" spans="1:25" x14ac:dyDescent="0.25">
      <c r="A321" s="87" t="s">
        <v>1176</v>
      </c>
      <c r="B321" s="88"/>
      <c r="C321" s="84" t="s">
        <v>1292</v>
      </c>
      <c r="D321" s="85"/>
      <c r="E321" s="86"/>
      <c r="F321" s="63" t="s">
        <v>1178</v>
      </c>
      <c r="G321" s="84" t="s">
        <v>1179</v>
      </c>
      <c r="H321" s="85"/>
      <c r="I321" s="85"/>
      <c r="J321" s="85"/>
      <c r="K321" s="85"/>
      <c r="L321" s="85"/>
      <c r="M321" s="85"/>
      <c r="N321" s="85"/>
      <c r="O321" s="85"/>
      <c r="P321" s="85"/>
      <c r="Q321" s="86"/>
      <c r="R321" s="68"/>
      <c r="S321" s="15"/>
      <c r="T321" s="52"/>
      <c r="U321" s="40"/>
      <c r="V321" s="52"/>
      <c r="W321" s="15"/>
      <c r="X321" s="40"/>
      <c r="Y321" s="15"/>
    </row>
    <row r="322" spans="1:25" x14ac:dyDescent="0.25">
      <c r="A322" s="10">
        <v>11893</v>
      </c>
      <c r="B322" s="84" t="s">
        <v>804</v>
      </c>
      <c r="C322" s="85"/>
      <c r="D322" s="86"/>
      <c r="E322" s="84" t="s">
        <v>12</v>
      </c>
      <c r="F322" s="85"/>
      <c r="G322" s="86"/>
      <c r="H322" s="2" t="s">
        <v>11</v>
      </c>
      <c r="I322" s="84" t="s">
        <v>13</v>
      </c>
      <c r="J322" s="86"/>
      <c r="K322" s="2">
        <v>625</v>
      </c>
      <c r="L322" s="84">
        <v>535</v>
      </c>
      <c r="M322" s="86"/>
      <c r="N322" s="84">
        <v>560</v>
      </c>
      <c r="O322" s="86"/>
      <c r="P322" s="2" t="s">
        <v>40</v>
      </c>
      <c r="Q322" s="2">
        <v>17.28</v>
      </c>
      <c r="R322" s="6">
        <f>Q322-(Q322*0.2)</f>
        <v>13.824000000000002</v>
      </c>
      <c r="S322" s="15">
        <f t="shared" si="28"/>
        <v>15.2064</v>
      </c>
      <c r="T322" s="52">
        <f t="shared" si="29"/>
        <v>12.856320000000002</v>
      </c>
      <c r="U322" s="40">
        <f t="shared" si="30"/>
        <v>0.54604800000000009</v>
      </c>
      <c r="V322" s="52">
        <f t="shared" si="31"/>
        <v>0.96768000000000021</v>
      </c>
      <c r="W322" s="15">
        <f t="shared" si="32"/>
        <v>0.42163200000000012</v>
      </c>
      <c r="X322" s="40">
        <f t="shared" si="33"/>
        <v>1.0540800000000003E-2</v>
      </c>
      <c r="Y322" s="15">
        <f t="shared" si="34"/>
        <v>12.866860800000001</v>
      </c>
    </row>
    <row r="323" spans="1:25" x14ac:dyDescent="0.25">
      <c r="A323" s="87" t="s">
        <v>1176</v>
      </c>
      <c r="B323" s="88"/>
      <c r="C323" s="84" t="s">
        <v>1293</v>
      </c>
      <c r="D323" s="85"/>
      <c r="E323" s="86"/>
      <c r="F323" s="63" t="s">
        <v>1178</v>
      </c>
      <c r="G323" s="84" t="s">
        <v>1179</v>
      </c>
      <c r="H323" s="85"/>
      <c r="I323" s="85"/>
      <c r="J323" s="85"/>
      <c r="K323" s="85"/>
      <c r="L323" s="85"/>
      <c r="M323" s="85"/>
      <c r="N323" s="85"/>
      <c r="O323" s="85"/>
      <c r="P323" s="85"/>
      <c r="Q323" s="86"/>
      <c r="R323" s="68"/>
      <c r="S323" s="15"/>
      <c r="T323" s="52"/>
      <c r="U323" s="40"/>
      <c r="V323" s="52"/>
      <c r="W323" s="15"/>
      <c r="X323" s="40"/>
      <c r="Y323" s="15"/>
    </row>
    <row r="324" spans="1:25" x14ac:dyDescent="0.25">
      <c r="A324" s="10">
        <v>11892</v>
      </c>
      <c r="B324" s="84" t="s">
        <v>809</v>
      </c>
      <c r="C324" s="85"/>
      <c r="D324" s="86"/>
      <c r="E324" s="84" t="s">
        <v>12</v>
      </c>
      <c r="F324" s="85"/>
      <c r="G324" s="86"/>
      <c r="H324" s="2" t="s">
        <v>11</v>
      </c>
      <c r="I324" s="84" t="s">
        <v>13</v>
      </c>
      <c r="J324" s="86"/>
      <c r="K324" s="2">
        <v>300</v>
      </c>
      <c r="L324" s="84">
        <v>255</v>
      </c>
      <c r="M324" s="86"/>
      <c r="N324" s="84">
        <v>265</v>
      </c>
      <c r="O324" s="86"/>
      <c r="P324" s="2" t="s">
        <v>40</v>
      </c>
      <c r="Q324" s="2">
        <v>4.1900000000000004</v>
      </c>
      <c r="R324" s="6">
        <f>Q324-(Q324*0.2)</f>
        <v>3.3520000000000003</v>
      </c>
      <c r="S324" s="15">
        <f t="shared" si="28"/>
        <v>3.6872000000000003</v>
      </c>
      <c r="T324" s="52">
        <f t="shared" si="29"/>
        <v>3.1173600000000006</v>
      </c>
      <c r="U324" s="40">
        <f t="shared" si="30"/>
        <v>0.13240400000000002</v>
      </c>
      <c r="V324" s="52">
        <f t="shared" si="31"/>
        <v>0.23464000000000004</v>
      </c>
      <c r="W324" s="15">
        <f t="shared" si="32"/>
        <v>0.10223600000000002</v>
      </c>
      <c r="X324" s="40">
        <f t="shared" si="33"/>
        <v>2.5559000000000007E-3</v>
      </c>
      <c r="Y324" s="15">
        <f t="shared" si="34"/>
        <v>3.1199159000000005</v>
      </c>
    </row>
    <row r="325" spans="1:25" x14ac:dyDescent="0.25">
      <c r="A325" s="87" t="s">
        <v>1176</v>
      </c>
      <c r="B325" s="88"/>
      <c r="C325" s="84" t="s">
        <v>1294</v>
      </c>
      <c r="D325" s="85"/>
      <c r="E325" s="86"/>
      <c r="F325" s="63" t="s">
        <v>1178</v>
      </c>
      <c r="G325" s="84" t="s">
        <v>1179</v>
      </c>
      <c r="H325" s="85"/>
      <c r="I325" s="85"/>
      <c r="J325" s="85"/>
      <c r="K325" s="85"/>
      <c r="L325" s="85"/>
      <c r="M325" s="85"/>
      <c r="N325" s="85"/>
      <c r="O325" s="85"/>
      <c r="P325" s="85"/>
      <c r="Q325" s="86"/>
      <c r="R325" s="68"/>
      <c r="S325" s="15"/>
      <c r="T325" s="52"/>
      <c r="U325" s="40"/>
      <c r="V325" s="52"/>
      <c r="W325" s="15"/>
      <c r="X325" s="40"/>
      <c r="Y325" s="15"/>
    </row>
    <row r="326" spans="1:25" x14ac:dyDescent="0.25">
      <c r="A326" s="10">
        <v>11852</v>
      </c>
      <c r="B326" s="84" t="s">
        <v>814</v>
      </c>
      <c r="C326" s="85"/>
      <c r="D326" s="86"/>
      <c r="E326" s="84" t="s">
        <v>12</v>
      </c>
      <c r="F326" s="85"/>
      <c r="G326" s="86"/>
      <c r="H326" s="2" t="s">
        <v>11</v>
      </c>
      <c r="I326" s="84" t="s">
        <v>13</v>
      </c>
      <c r="J326" s="86"/>
      <c r="K326" s="2">
        <v>390</v>
      </c>
      <c r="L326" s="84">
        <v>300</v>
      </c>
      <c r="M326" s="86"/>
      <c r="N326" s="84">
        <v>265</v>
      </c>
      <c r="O326" s="86"/>
      <c r="P326" s="2" t="s">
        <v>40</v>
      </c>
      <c r="Q326" s="2">
        <v>5.55</v>
      </c>
      <c r="R326" s="6">
        <f>Q326-(Q326*0.2)</f>
        <v>4.4399999999999995</v>
      </c>
      <c r="S326" s="15">
        <f t="shared" ref="S326:S388" si="35">Q326*0.88</f>
        <v>4.8839999999999995</v>
      </c>
      <c r="T326" s="52">
        <f t="shared" ref="T326:T388" si="36">R326*0.93</f>
        <v>4.1292</v>
      </c>
      <c r="U326" s="40">
        <f t="shared" ref="U326:U388" si="37">R326*3.95%</f>
        <v>0.17537999999999998</v>
      </c>
      <c r="V326" s="52">
        <f t="shared" ref="V326:V388" si="38">R326*7%</f>
        <v>0.31080000000000002</v>
      </c>
      <c r="W326" s="15">
        <f t="shared" ref="W326:W388" si="39">V326-U326</f>
        <v>0.13542000000000004</v>
      </c>
      <c r="X326" s="40">
        <f t="shared" ref="X326:X388" si="40">W326*2.5%</f>
        <v>3.3855000000000014E-3</v>
      </c>
      <c r="Y326" s="15">
        <f t="shared" ref="Y326:Y388" si="41">T326+X326</f>
        <v>4.1325855000000002</v>
      </c>
    </row>
    <row r="327" spans="1:25" x14ac:dyDescent="0.25">
      <c r="A327" s="87" t="s">
        <v>1176</v>
      </c>
      <c r="B327" s="88"/>
      <c r="C327" s="84">
        <v>124</v>
      </c>
      <c r="D327" s="85"/>
      <c r="E327" s="86"/>
      <c r="F327" s="63" t="s">
        <v>1178</v>
      </c>
      <c r="G327" s="84" t="s">
        <v>1179</v>
      </c>
      <c r="H327" s="85"/>
      <c r="I327" s="85"/>
      <c r="J327" s="85"/>
      <c r="K327" s="85"/>
      <c r="L327" s="85"/>
      <c r="M327" s="85"/>
      <c r="N327" s="85"/>
      <c r="O327" s="85"/>
      <c r="P327" s="85"/>
      <c r="Q327" s="86"/>
      <c r="R327" s="68"/>
      <c r="S327" s="15"/>
      <c r="T327" s="52"/>
      <c r="U327" s="40"/>
      <c r="V327" s="52"/>
      <c r="W327" s="15"/>
      <c r="X327" s="40"/>
      <c r="Y327" s="15"/>
    </row>
    <row r="328" spans="1:25" x14ac:dyDescent="0.25">
      <c r="A328" s="10">
        <v>11898</v>
      </c>
      <c r="B328" s="84" t="s">
        <v>819</v>
      </c>
      <c r="C328" s="85"/>
      <c r="D328" s="86"/>
      <c r="E328" s="84" t="s">
        <v>12</v>
      </c>
      <c r="F328" s="85"/>
      <c r="G328" s="86"/>
      <c r="H328" s="2" t="s">
        <v>11</v>
      </c>
      <c r="I328" s="84" t="s">
        <v>13</v>
      </c>
      <c r="J328" s="86"/>
      <c r="K328" s="2">
        <v>520</v>
      </c>
      <c r="L328" s="84">
        <v>310</v>
      </c>
      <c r="M328" s="86"/>
      <c r="N328" s="84">
        <v>555</v>
      </c>
      <c r="O328" s="86"/>
      <c r="P328" s="2" t="s">
        <v>40</v>
      </c>
      <c r="Q328" s="2">
        <v>10.08</v>
      </c>
      <c r="R328" s="6">
        <f>Q328-(Q328*0.2)</f>
        <v>8.0640000000000001</v>
      </c>
      <c r="S328" s="15">
        <f t="shared" si="35"/>
        <v>8.8704000000000001</v>
      </c>
      <c r="T328" s="52">
        <f t="shared" si="36"/>
        <v>7.4995200000000004</v>
      </c>
      <c r="U328" s="40">
        <f t="shared" si="37"/>
        <v>0.31852799999999998</v>
      </c>
      <c r="V328" s="52">
        <f t="shared" si="38"/>
        <v>0.56448000000000009</v>
      </c>
      <c r="W328" s="15">
        <f t="shared" si="39"/>
        <v>0.24595200000000011</v>
      </c>
      <c r="X328" s="40">
        <f t="shared" si="40"/>
        <v>6.1488000000000029E-3</v>
      </c>
      <c r="Y328" s="15">
        <f t="shared" si="41"/>
        <v>7.5056688000000005</v>
      </c>
    </row>
    <row r="329" spans="1:25" x14ac:dyDescent="0.25">
      <c r="A329" s="87" t="s">
        <v>1176</v>
      </c>
      <c r="B329" s="88"/>
      <c r="C329" s="84" t="s">
        <v>1295</v>
      </c>
      <c r="D329" s="85"/>
      <c r="E329" s="86"/>
      <c r="F329" s="63" t="s">
        <v>1178</v>
      </c>
      <c r="G329" s="84" t="s">
        <v>1179</v>
      </c>
      <c r="H329" s="85"/>
      <c r="I329" s="85"/>
      <c r="J329" s="85"/>
      <c r="K329" s="85"/>
      <c r="L329" s="85"/>
      <c r="M329" s="85"/>
      <c r="N329" s="85"/>
      <c r="O329" s="85"/>
      <c r="P329" s="85"/>
      <c r="Q329" s="86"/>
      <c r="R329" s="68"/>
      <c r="S329" s="15"/>
      <c r="T329" s="52"/>
      <c r="U329" s="40"/>
      <c r="V329" s="52"/>
      <c r="W329" s="15"/>
      <c r="X329" s="40"/>
      <c r="Y329" s="15"/>
    </row>
    <row r="330" spans="1:25" x14ac:dyDescent="0.25">
      <c r="A330" s="10">
        <v>11851</v>
      </c>
      <c r="B330" s="84" t="s">
        <v>824</v>
      </c>
      <c r="C330" s="85"/>
      <c r="D330" s="86"/>
      <c r="E330" s="84" t="s">
        <v>12</v>
      </c>
      <c r="F330" s="85"/>
      <c r="G330" s="86"/>
      <c r="H330" s="2" t="s">
        <v>11</v>
      </c>
      <c r="I330" s="84" t="s">
        <v>13</v>
      </c>
      <c r="J330" s="86"/>
      <c r="K330" s="2">
        <v>525</v>
      </c>
      <c r="L330" s="84">
        <v>300</v>
      </c>
      <c r="M330" s="86"/>
      <c r="N330" s="84">
        <v>265</v>
      </c>
      <c r="O330" s="86"/>
      <c r="P330" s="2" t="s">
        <v>40</v>
      </c>
      <c r="Q330" s="2">
        <v>6.53</v>
      </c>
      <c r="R330" s="6">
        <f>Q330-(Q330*0.2)</f>
        <v>5.2240000000000002</v>
      </c>
      <c r="S330" s="15">
        <f t="shared" si="35"/>
        <v>5.7464000000000004</v>
      </c>
      <c r="T330" s="52">
        <f t="shared" si="36"/>
        <v>4.8583200000000009</v>
      </c>
      <c r="U330" s="40">
        <f t="shared" si="37"/>
        <v>0.206348</v>
      </c>
      <c r="V330" s="52">
        <f t="shared" si="38"/>
        <v>0.36568000000000006</v>
      </c>
      <c r="W330" s="15">
        <f t="shared" si="39"/>
        <v>0.15933200000000006</v>
      </c>
      <c r="X330" s="40">
        <f t="shared" si="40"/>
        <v>3.9833000000000012E-3</v>
      </c>
      <c r="Y330" s="15">
        <f t="shared" si="41"/>
        <v>4.8623033000000007</v>
      </c>
    </row>
    <row r="331" spans="1:25" x14ac:dyDescent="0.25">
      <c r="A331" s="87" t="s">
        <v>1176</v>
      </c>
      <c r="B331" s="88"/>
      <c r="C331" s="84">
        <v>122</v>
      </c>
      <c r="D331" s="85"/>
      <c r="E331" s="86"/>
      <c r="F331" s="63" t="s">
        <v>1178</v>
      </c>
      <c r="G331" s="84" t="s">
        <v>1179</v>
      </c>
      <c r="H331" s="85"/>
      <c r="I331" s="85"/>
      <c r="J331" s="85"/>
      <c r="K331" s="85"/>
      <c r="L331" s="85"/>
      <c r="M331" s="85"/>
      <c r="N331" s="85"/>
      <c r="O331" s="85"/>
      <c r="P331" s="85"/>
      <c r="Q331" s="86"/>
      <c r="R331" s="68"/>
      <c r="S331" s="15"/>
      <c r="T331" s="52"/>
      <c r="U331" s="40"/>
      <c r="V331" s="52"/>
      <c r="W331" s="15"/>
      <c r="X331" s="40"/>
      <c r="Y331" s="15"/>
    </row>
    <row r="332" spans="1:25" x14ac:dyDescent="0.25">
      <c r="A332" s="10">
        <v>12696</v>
      </c>
      <c r="B332" s="84" t="s">
        <v>829</v>
      </c>
      <c r="C332" s="85"/>
      <c r="D332" s="86"/>
      <c r="E332" s="84" t="s">
        <v>12</v>
      </c>
      <c r="F332" s="85"/>
      <c r="G332" s="86"/>
      <c r="H332" s="2" t="s">
        <v>26</v>
      </c>
      <c r="I332" s="84" t="s">
        <v>13</v>
      </c>
      <c r="J332" s="86"/>
      <c r="K332" s="2">
        <v>685</v>
      </c>
      <c r="L332" s="84">
        <v>640</v>
      </c>
      <c r="M332" s="86"/>
      <c r="N332" s="84">
        <v>623</v>
      </c>
      <c r="O332" s="86"/>
      <c r="P332" s="2" t="s">
        <v>40</v>
      </c>
      <c r="Q332" s="2">
        <v>34.18</v>
      </c>
      <c r="R332" s="6">
        <f>Q332-(Q332*0.2)</f>
        <v>27.344000000000001</v>
      </c>
      <c r="S332" s="15">
        <f t="shared" si="35"/>
        <v>30.078399999999998</v>
      </c>
      <c r="T332" s="52">
        <f t="shared" si="36"/>
        <v>25.429920000000003</v>
      </c>
      <c r="U332" s="40">
        <f t="shared" si="37"/>
        <v>1.0800880000000002</v>
      </c>
      <c r="V332" s="52">
        <f t="shared" si="38"/>
        <v>1.9140800000000002</v>
      </c>
      <c r="W332" s="15">
        <f t="shared" si="39"/>
        <v>0.83399200000000007</v>
      </c>
      <c r="X332" s="40">
        <f t="shared" si="40"/>
        <v>2.0849800000000002E-2</v>
      </c>
      <c r="Y332" s="15">
        <f t="shared" si="41"/>
        <v>25.450769800000003</v>
      </c>
    </row>
    <row r="333" spans="1:25" x14ac:dyDescent="0.25">
      <c r="A333" s="87" t="s">
        <v>1176</v>
      </c>
      <c r="B333" s="88"/>
      <c r="C333" s="84">
        <v>121</v>
      </c>
      <c r="D333" s="85"/>
      <c r="E333" s="86"/>
      <c r="F333" s="63" t="s">
        <v>1178</v>
      </c>
      <c r="G333" s="84" t="s">
        <v>1185</v>
      </c>
      <c r="H333" s="85"/>
      <c r="I333" s="85"/>
      <c r="J333" s="85"/>
      <c r="K333" s="85"/>
      <c r="L333" s="85"/>
      <c r="M333" s="85"/>
      <c r="N333" s="85"/>
      <c r="O333" s="85"/>
      <c r="P333" s="85"/>
      <c r="Q333" s="86"/>
      <c r="R333" s="68"/>
      <c r="S333" s="15"/>
      <c r="T333" s="52"/>
      <c r="U333" s="40"/>
      <c r="V333" s="52"/>
      <c r="W333" s="15"/>
      <c r="X333" s="40"/>
      <c r="Y333" s="15"/>
    </row>
    <row r="334" spans="1:25" x14ac:dyDescent="0.25">
      <c r="A334" s="10">
        <v>11788</v>
      </c>
      <c r="B334" s="84" t="s">
        <v>834</v>
      </c>
      <c r="C334" s="85"/>
      <c r="D334" s="86"/>
      <c r="E334" s="84" t="s">
        <v>12</v>
      </c>
      <c r="F334" s="85"/>
      <c r="G334" s="86"/>
      <c r="H334" s="2" t="s">
        <v>11</v>
      </c>
      <c r="I334" s="84" t="s">
        <v>13</v>
      </c>
      <c r="J334" s="86"/>
      <c r="K334" s="2">
        <v>550</v>
      </c>
      <c r="L334" s="84">
        <v>480</v>
      </c>
      <c r="M334" s="86"/>
      <c r="N334" s="84">
        <v>125</v>
      </c>
      <c r="O334" s="86"/>
      <c r="P334" s="2" t="s">
        <v>40</v>
      </c>
      <c r="Q334" s="2">
        <v>7.06</v>
      </c>
      <c r="R334" s="6">
        <f>Q334-(Q334*0.2)</f>
        <v>5.6479999999999997</v>
      </c>
      <c r="S334" s="15">
        <f t="shared" si="35"/>
        <v>6.2127999999999997</v>
      </c>
      <c r="T334" s="52">
        <f t="shared" si="36"/>
        <v>5.2526400000000004</v>
      </c>
      <c r="U334" s="40">
        <f t="shared" si="37"/>
        <v>0.22309599999999999</v>
      </c>
      <c r="V334" s="52">
        <f t="shared" si="38"/>
        <v>0.39535999999999999</v>
      </c>
      <c r="W334" s="15">
        <f t="shared" si="39"/>
        <v>0.172264</v>
      </c>
      <c r="X334" s="40">
        <f t="shared" si="40"/>
        <v>4.3065999999999998E-3</v>
      </c>
      <c r="Y334" s="15">
        <f t="shared" si="41"/>
        <v>5.2569466</v>
      </c>
    </row>
    <row r="335" spans="1:25" x14ac:dyDescent="0.25">
      <c r="A335" s="87" t="s">
        <v>1176</v>
      </c>
      <c r="B335" s="88"/>
      <c r="C335" s="84" t="s">
        <v>1296</v>
      </c>
      <c r="D335" s="85"/>
      <c r="E335" s="86"/>
      <c r="F335" s="63" t="s">
        <v>1178</v>
      </c>
      <c r="G335" s="84" t="s">
        <v>1179</v>
      </c>
      <c r="H335" s="85"/>
      <c r="I335" s="85"/>
      <c r="J335" s="85"/>
      <c r="K335" s="85"/>
      <c r="L335" s="85"/>
      <c r="M335" s="85"/>
      <c r="N335" s="85"/>
      <c r="O335" s="85"/>
      <c r="P335" s="85"/>
      <c r="Q335" s="86"/>
      <c r="R335" s="68"/>
      <c r="S335" s="15"/>
      <c r="T335" s="52"/>
      <c r="U335" s="40"/>
      <c r="V335" s="52"/>
      <c r="W335" s="15"/>
      <c r="X335" s="40"/>
      <c r="Y335" s="15"/>
    </row>
    <row r="336" spans="1:25" x14ac:dyDescent="0.25">
      <c r="A336" s="10">
        <v>11787</v>
      </c>
      <c r="B336" s="84" t="s">
        <v>839</v>
      </c>
      <c r="C336" s="85"/>
      <c r="D336" s="86"/>
      <c r="E336" s="84" t="s">
        <v>12</v>
      </c>
      <c r="F336" s="85"/>
      <c r="G336" s="86"/>
      <c r="H336" s="2" t="s">
        <v>11</v>
      </c>
      <c r="I336" s="84" t="s">
        <v>13</v>
      </c>
      <c r="J336" s="86"/>
      <c r="K336" s="2">
        <v>525</v>
      </c>
      <c r="L336" s="84">
        <v>305</v>
      </c>
      <c r="M336" s="86"/>
      <c r="N336" s="84">
        <v>152</v>
      </c>
      <c r="O336" s="86"/>
      <c r="P336" s="2" t="s">
        <v>40</v>
      </c>
      <c r="Q336" s="2">
        <v>4.3899999999999997</v>
      </c>
      <c r="R336" s="6">
        <f>Q336-(Q336*0.2)</f>
        <v>3.5119999999999996</v>
      </c>
      <c r="S336" s="15">
        <f t="shared" si="35"/>
        <v>3.8631999999999995</v>
      </c>
      <c r="T336" s="52">
        <f t="shared" si="36"/>
        <v>3.2661599999999997</v>
      </c>
      <c r="U336" s="40">
        <f t="shared" si="37"/>
        <v>0.13872399999999999</v>
      </c>
      <c r="V336" s="52">
        <f t="shared" si="38"/>
        <v>0.24584</v>
      </c>
      <c r="W336" s="15">
        <f t="shared" si="39"/>
        <v>0.10711600000000002</v>
      </c>
      <c r="X336" s="40">
        <f t="shared" si="40"/>
        <v>2.6779000000000004E-3</v>
      </c>
      <c r="Y336" s="15">
        <f t="shared" si="41"/>
        <v>3.2688378999999999</v>
      </c>
    </row>
    <row r="337" spans="1:25" x14ac:dyDescent="0.25">
      <c r="A337" s="87" t="s">
        <v>1176</v>
      </c>
      <c r="B337" s="88"/>
      <c r="C337" s="84" t="s">
        <v>1297</v>
      </c>
      <c r="D337" s="85"/>
      <c r="E337" s="86"/>
      <c r="F337" s="63" t="s">
        <v>1178</v>
      </c>
      <c r="G337" s="84" t="s">
        <v>1179</v>
      </c>
      <c r="H337" s="85"/>
      <c r="I337" s="85"/>
      <c r="J337" s="85"/>
      <c r="K337" s="85"/>
      <c r="L337" s="85"/>
      <c r="M337" s="85"/>
      <c r="N337" s="85"/>
      <c r="O337" s="85"/>
      <c r="P337" s="85"/>
      <c r="Q337" s="86"/>
      <c r="R337" s="68"/>
      <c r="S337" s="15"/>
      <c r="T337" s="52"/>
      <c r="U337" s="40"/>
      <c r="V337" s="52"/>
      <c r="W337" s="15"/>
      <c r="X337" s="40"/>
      <c r="Y337" s="15"/>
    </row>
    <row r="338" spans="1:25" x14ac:dyDescent="0.25">
      <c r="A338" s="10">
        <v>11786</v>
      </c>
      <c r="B338" s="84" t="s">
        <v>844</v>
      </c>
      <c r="C338" s="85"/>
      <c r="D338" s="86"/>
      <c r="E338" s="84" t="s">
        <v>12</v>
      </c>
      <c r="F338" s="85"/>
      <c r="G338" s="86"/>
      <c r="H338" s="2" t="s">
        <v>11</v>
      </c>
      <c r="I338" s="84" t="s">
        <v>13</v>
      </c>
      <c r="J338" s="86"/>
      <c r="K338" s="2">
        <v>445</v>
      </c>
      <c r="L338" s="84">
        <v>305</v>
      </c>
      <c r="M338" s="86"/>
      <c r="N338" s="84">
        <v>152</v>
      </c>
      <c r="O338" s="86"/>
      <c r="P338" s="2" t="s">
        <v>40</v>
      </c>
      <c r="Q338" s="2">
        <v>4.01</v>
      </c>
      <c r="R338" s="6">
        <f>Q338-(Q338*0.2)</f>
        <v>3.2079999999999997</v>
      </c>
      <c r="S338" s="15">
        <f t="shared" si="35"/>
        <v>3.5287999999999999</v>
      </c>
      <c r="T338" s="52">
        <f t="shared" si="36"/>
        <v>2.9834399999999999</v>
      </c>
      <c r="U338" s="40">
        <f t="shared" si="37"/>
        <v>0.126716</v>
      </c>
      <c r="V338" s="52">
        <f t="shared" si="38"/>
        <v>0.22456000000000001</v>
      </c>
      <c r="W338" s="15">
        <f t="shared" si="39"/>
        <v>9.7844000000000014E-2</v>
      </c>
      <c r="X338" s="40">
        <f t="shared" si="40"/>
        <v>2.4461000000000005E-3</v>
      </c>
      <c r="Y338" s="15">
        <f t="shared" si="41"/>
        <v>2.9858860999999997</v>
      </c>
    </row>
    <row r="339" spans="1:25" x14ac:dyDescent="0.25">
      <c r="A339" s="87" t="s">
        <v>1176</v>
      </c>
      <c r="B339" s="88"/>
      <c r="C339" s="84" t="s">
        <v>1298</v>
      </c>
      <c r="D339" s="85"/>
      <c r="E339" s="86"/>
      <c r="F339" s="63" t="s">
        <v>1178</v>
      </c>
      <c r="G339" s="84" t="s">
        <v>1179</v>
      </c>
      <c r="H339" s="85"/>
      <c r="I339" s="85"/>
      <c r="J339" s="85"/>
      <c r="K339" s="85"/>
      <c r="L339" s="85"/>
      <c r="M339" s="85"/>
      <c r="N339" s="85"/>
      <c r="O339" s="85"/>
      <c r="P339" s="85"/>
      <c r="Q339" s="86"/>
      <c r="R339" s="68"/>
      <c r="S339" s="15"/>
      <c r="T339" s="52"/>
      <c r="U339" s="40"/>
      <c r="V339" s="52"/>
      <c r="W339" s="15"/>
      <c r="X339" s="40"/>
      <c r="Y339" s="15"/>
    </row>
    <row r="340" spans="1:25" x14ac:dyDescent="0.25">
      <c r="A340" s="10">
        <v>12846</v>
      </c>
      <c r="B340" s="84" t="s">
        <v>849</v>
      </c>
      <c r="C340" s="85"/>
      <c r="D340" s="86"/>
      <c r="E340" s="84" t="s">
        <v>12</v>
      </c>
      <c r="F340" s="85"/>
      <c r="G340" s="86"/>
      <c r="H340" s="2" t="s">
        <v>26</v>
      </c>
      <c r="I340" s="84" t="s">
        <v>13</v>
      </c>
      <c r="J340" s="86"/>
      <c r="K340" s="2">
        <v>660</v>
      </c>
      <c r="L340" s="84">
        <v>455</v>
      </c>
      <c r="M340" s="86"/>
      <c r="N340" s="84">
        <v>500</v>
      </c>
      <c r="O340" s="86"/>
      <c r="P340" s="2" t="s">
        <v>40</v>
      </c>
      <c r="Q340" s="2">
        <v>24.56</v>
      </c>
      <c r="R340" s="6">
        <f>Q340-(Q340*0.2)</f>
        <v>19.648</v>
      </c>
      <c r="S340" s="15">
        <f t="shared" si="35"/>
        <v>21.6128</v>
      </c>
      <c r="T340" s="52">
        <f t="shared" si="36"/>
        <v>18.272639999999999</v>
      </c>
      <c r="U340" s="40">
        <f t="shared" si="37"/>
        <v>0.77609600000000001</v>
      </c>
      <c r="V340" s="52">
        <f t="shared" si="38"/>
        <v>1.3753600000000001</v>
      </c>
      <c r="W340" s="15">
        <f t="shared" si="39"/>
        <v>0.59926400000000013</v>
      </c>
      <c r="X340" s="40">
        <f t="shared" si="40"/>
        <v>1.4981600000000005E-2</v>
      </c>
      <c r="Y340" s="15">
        <f t="shared" si="41"/>
        <v>18.287621599999998</v>
      </c>
    </row>
    <row r="341" spans="1:25" x14ac:dyDescent="0.25">
      <c r="A341" s="87" t="s">
        <v>1176</v>
      </c>
      <c r="B341" s="88"/>
      <c r="C341" s="84">
        <v>117</v>
      </c>
      <c r="D341" s="85"/>
      <c r="E341" s="86"/>
      <c r="F341" s="63" t="s">
        <v>1178</v>
      </c>
      <c r="G341" s="84" t="s">
        <v>1179</v>
      </c>
      <c r="H341" s="85"/>
      <c r="I341" s="85"/>
      <c r="J341" s="85"/>
      <c r="K341" s="85"/>
      <c r="L341" s="85"/>
      <c r="M341" s="85"/>
      <c r="N341" s="85"/>
      <c r="O341" s="85"/>
      <c r="P341" s="85"/>
      <c r="Q341" s="86"/>
      <c r="R341" s="68"/>
      <c r="S341" s="15"/>
      <c r="T341" s="52"/>
      <c r="U341" s="40"/>
      <c r="V341" s="52"/>
      <c r="W341" s="15"/>
      <c r="X341" s="40"/>
      <c r="Y341" s="15"/>
    </row>
    <row r="342" spans="1:25" x14ac:dyDescent="0.25">
      <c r="A342" s="10">
        <v>12342</v>
      </c>
      <c r="B342" s="84" t="s">
        <v>854</v>
      </c>
      <c r="C342" s="85"/>
      <c r="D342" s="86"/>
      <c r="E342" s="84" t="s">
        <v>12</v>
      </c>
      <c r="F342" s="85"/>
      <c r="G342" s="86"/>
      <c r="H342" s="2" t="s">
        <v>11</v>
      </c>
      <c r="I342" s="84" t="s">
        <v>13</v>
      </c>
      <c r="J342" s="86"/>
      <c r="K342" s="2">
        <v>160</v>
      </c>
      <c r="L342" s="84">
        <v>128</v>
      </c>
      <c r="M342" s="86"/>
      <c r="N342" s="84">
        <v>160</v>
      </c>
      <c r="O342" s="86"/>
      <c r="P342" s="2" t="s">
        <v>40</v>
      </c>
      <c r="Q342" s="2">
        <v>1.01</v>
      </c>
      <c r="R342" s="6">
        <f>Q342-(Q342*0.2)</f>
        <v>0.80800000000000005</v>
      </c>
      <c r="S342" s="15">
        <f t="shared" si="35"/>
        <v>0.88880000000000003</v>
      </c>
      <c r="T342" s="52">
        <f t="shared" si="36"/>
        <v>0.75144000000000011</v>
      </c>
      <c r="U342" s="40">
        <f t="shared" si="37"/>
        <v>3.1916E-2</v>
      </c>
      <c r="V342" s="52">
        <f t="shared" si="38"/>
        <v>5.6560000000000006E-2</v>
      </c>
      <c r="W342" s="15">
        <f t="shared" si="39"/>
        <v>2.4644000000000006E-2</v>
      </c>
      <c r="X342" s="40">
        <f t="shared" si="40"/>
        <v>6.1610000000000018E-4</v>
      </c>
      <c r="Y342" s="15">
        <f t="shared" si="41"/>
        <v>0.75205610000000012</v>
      </c>
    </row>
    <row r="343" spans="1:25" x14ac:dyDescent="0.25">
      <c r="A343" s="87" t="s">
        <v>1176</v>
      </c>
      <c r="B343" s="88"/>
      <c r="C343" s="84">
        <v>137</v>
      </c>
      <c r="D343" s="85"/>
      <c r="E343" s="86"/>
      <c r="F343" s="63" t="s">
        <v>1178</v>
      </c>
      <c r="G343" s="84" t="s">
        <v>1179</v>
      </c>
      <c r="H343" s="85"/>
      <c r="I343" s="85"/>
      <c r="J343" s="85"/>
      <c r="K343" s="85"/>
      <c r="L343" s="85"/>
      <c r="M343" s="85"/>
      <c r="N343" s="85"/>
      <c r="O343" s="85"/>
      <c r="P343" s="85"/>
      <c r="Q343" s="86"/>
      <c r="R343" s="68"/>
      <c r="S343" s="15"/>
      <c r="T343" s="52"/>
      <c r="U343" s="40"/>
      <c r="V343" s="52"/>
      <c r="W343" s="15"/>
      <c r="X343" s="40"/>
      <c r="Y343" s="15"/>
    </row>
    <row r="344" spans="1:25" x14ac:dyDescent="0.25">
      <c r="A344" s="10">
        <v>14760</v>
      </c>
      <c r="B344" s="84" t="s">
        <v>859</v>
      </c>
      <c r="C344" s="85"/>
      <c r="D344" s="86"/>
      <c r="E344" s="84" t="s">
        <v>12</v>
      </c>
      <c r="F344" s="85"/>
      <c r="G344" s="86"/>
      <c r="H344" s="2" t="s">
        <v>11</v>
      </c>
      <c r="I344" s="84" t="s">
        <v>13</v>
      </c>
      <c r="J344" s="86"/>
      <c r="K344" s="2">
        <v>480</v>
      </c>
      <c r="L344" s="84">
        <v>200</v>
      </c>
      <c r="M344" s="86"/>
      <c r="N344" s="84">
        <v>700</v>
      </c>
      <c r="O344" s="86"/>
      <c r="P344" s="2" t="s">
        <v>40</v>
      </c>
      <c r="Q344" s="2">
        <v>6.76</v>
      </c>
      <c r="R344" s="6">
        <f>Q344-(Q344*0.2)</f>
        <v>5.4079999999999995</v>
      </c>
      <c r="S344" s="15">
        <f t="shared" si="35"/>
        <v>5.9487999999999994</v>
      </c>
      <c r="T344" s="52">
        <f t="shared" si="36"/>
        <v>5.0294400000000001</v>
      </c>
      <c r="U344" s="40">
        <f t="shared" si="37"/>
        <v>0.21361599999999997</v>
      </c>
      <c r="V344" s="52">
        <f t="shared" si="38"/>
        <v>0.37856000000000001</v>
      </c>
      <c r="W344" s="15">
        <f t="shared" si="39"/>
        <v>0.16494400000000004</v>
      </c>
      <c r="X344" s="40">
        <f t="shared" si="40"/>
        <v>4.1236000000000007E-3</v>
      </c>
      <c r="Y344" s="15">
        <f t="shared" si="41"/>
        <v>5.0335635999999999</v>
      </c>
    </row>
    <row r="345" spans="1:25" x14ac:dyDescent="0.25">
      <c r="A345" s="87" t="s">
        <v>1176</v>
      </c>
      <c r="B345" s="88"/>
      <c r="C345" s="84" t="s">
        <v>1299</v>
      </c>
      <c r="D345" s="85"/>
      <c r="E345" s="86"/>
      <c r="F345" s="63" t="s">
        <v>1178</v>
      </c>
      <c r="G345" s="84" t="s">
        <v>1185</v>
      </c>
      <c r="H345" s="85"/>
      <c r="I345" s="85"/>
      <c r="J345" s="85"/>
      <c r="K345" s="85"/>
      <c r="L345" s="85"/>
      <c r="M345" s="85"/>
      <c r="N345" s="85"/>
      <c r="O345" s="85"/>
      <c r="P345" s="85"/>
      <c r="Q345" s="86"/>
      <c r="R345" s="68"/>
      <c r="S345" s="15"/>
      <c r="T345" s="52"/>
      <c r="U345" s="40"/>
      <c r="V345" s="52"/>
      <c r="W345" s="15"/>
      <c r="X345" s="40"/>
      <c r="Y345" s="15"/>
    </row>
    <row r="346" spans="1:25" x14ac:dyDescent="0.25">
      <c r="A346" s="10">
        <v>12447</v>
      </c>
      <c r="B346" s="84" t="s">
        <v>864</v>
      </c>
      <c r="C346" s="85"/>
      <c r="D346" s="86"/>
      <c r="E346" s="84" t="s">
        <v>502</v>
      </c>
      <c r="F346" s="85"/>
      <c r="G346" s="86"/>
      <c r="H346" s="2" t="s">
        <v>46</v>
      </c>
      <c r="I346" s="84" t="s">
        <v>13</v>
      </c>
      <c r="J346" s="86"/>
      <c r="K346" s="2">
        <v>330</v>
      </c>
      <c r="L346" s="84">
        <v>330</v>
      </c>
      <c r="M346" s="86"/>
      <c r="N346" s="84">
        <v>180</v>
      </c>
      <c r="O346" s="86"/>
      <c r="P346" s="2" t="s">
        <v>40</v>
      </c>
      <c r="Q346" s="2">
        <v>9.6300000000000008</v>
      </c>
      <c r="R346" s="6">
        <f>Q346-(Q346*0.2)</f>
        <v>7.7040000000000006</v>
      </c>
      <c r="S346" s="15">
        <f t="shared" si="35"/>
        <v>8.474400000000001</v>
      </c>
      <c r="T346" s="52">
        <f t="shared" si="36"/>
        <v>7.1647200000000009</v>
      </c>
      <c r="U346" s="40">
        <f t="shared" si="37"/>
        <v>0.30430800000000002</v>
      </c>
      <c r="V346" s="52">
        <f t="shared" si="38"/>
        <v>0.53928000000000009</v>
      </c>
      <c r="W346" s="15">
        <f t="shared" si="39"/>
        <v>0.23497200000000007</v>
      </c>
      <c r="X346" s="40">
        <f t="shared" si="40"/>
        <v>5.8743000000000024E-3</v>
      </c>
      <c r="Y346" s="15">
        <f t="shared" si="41"/>
        <v>7.1705943000000012</v>
      </c>
    </row>
    <row r="347" spans="1:25" x14ac:dyDescent="0.25">
      <c r="A347" s="87" t="s">
        <v>1176</v>
      </c>
      <c r="B347" s="88"/>
      <c r="C347" s="84" t="s">
        <v>1300</v>
      </c>
      <c r="D347" s="85"/>
      <c r="E347" s="86"/>
      <c r="F347" s="63" t="s">
        <v>1178</v>
      </c>
      <c r="G347" s="84" t="s">
        <v>1179</v>
      </c>
      <c r="H347" s="85"/>
      <c r="I347" s="85"/>
      <c r="J347" s="85"/>
      <c r="K347" s="85"/>
      <c r="L347" s="85"/>
      <c r="M347" s="85"/>
      <c r="N347" s="85"/>
      <c r="O347" s="85"/>
      <c r="P347" s="85"/>
      <c r="Q347" s="86"/>
      <c r="R347" s="68"/>
      <c r="S347" s="15"/>
      <c r="T347" s="52"/>
      <c r="U347" s="40"/>
      <c r="V347" s="52"/>
      <c r="W347" s="15"/>
      <c r="X347" s="40"/>
      <c r="Y347" s="15"/>
    </row>
    <row r="348" spans="1:25" x14ac:dyDescent="0.25">
      <c r="A348" s="10">
        <v>12489</v>
      </c>
      <c r="B348" s="84" t="s">
        <v>869</v>
      </c>
      <c r="C348" s="85"/>
      <c r="D348" s="86"/>
      <c r="E348" s="84" t="s">
        <v>12</v>
      </c>
      <c r="F348" s="85"/>
      <c r="G348" s="86"/>
      <c r="H348" s="2" t="s">
        <v>11</v>
      </c>
      <c r="I348" s="84" t="s">
        <v>13</v>
      </c>
      <c r="J348" s="86"/>
      <c r="K348" s="2">
        <v>315</v>
      </c>
      <c r="L348" s="84">
        <v>170</v>
      </c>
      <c r="M348" s="86"/>
      <c r="N348" s="84">
        <v>215</v>
      </c>
      <c r="O348" s="86"/>
      <c r="P348" s="2" t="s">
        <v>40</v>
      </c>
      <c r="Q348" s="2">
        <v>2.31</v>
      </c>
      <c r="R348" s="6">
        <f>Q348-(Q348*0.2)</f>
        <v>1.8480000000000001</v>
      </c>
      <c r="S348" s="15">
        <f t="shared" si="35"/>
        <v>2.0327999999999999</v>
      </c>
      <c r="T348" s="52">
        <f t="shared" si="36"/>
        <v>1.7186400000000002</v>
      </c>
      <c r="U348" s="40">
        <f t="shared" si="37"/>
        <v>7.2996000000000005E-2</v>
      </c>
      <c r="V348" s="52">
        <f t="shared" si="38"/>
        <v>0.12936000000000003</v>
      </c>
      <c r="W348" s="15">
        <f t="shared" si="39"/>
        <v>5.6364000000000025E-2</v>
      </c>
      <c r="X348" s="40">
        <f t="shared" si="40"/>
        <v>1.4091000000000008E-3</v>
      </c>
      <c r="Y348" s="15">
        <f t="shared" si="41"/>
        <v>1.7200491000000002</v>
      </c>
    </row>
    <row r="349" spans="1:25" x14ac:dyDescent="0.25">
      <c r="A349" s="87" t="s">
        <v>1176</v>
      </c>
      <c r="B349" s="88"/>
      <c r="C349" s="84" t="s">
        <v>1301</v>
      </c>
      <c r="D349" s="85"/>
      <c r="E349" s="86"/>
      <c r="F349" s="63" t="s">
        <v>1178</v>
      </c>
      <c r="G349" s="84" t="s">
        <v>1179</v>
      </c>
      <c r="H349" s="85"/>
      <c r="I349" s="85"/>
      <c r="J349" s="85"/>
      <c r="K349" s="85"/>
      <c r="L349" s="85"/>
      <c r="M349" s="85"/>
      <c r="N349" s="85"/>
      <c r="O349" s="85"/>
      <c r="P349" s="85"/>
      <c r="Q349" s="86"/>
      <c r="R349" s="68"/>
      <c r="S349" s="15"/>
      <c r="T349" s="52"/>
      <c r="U349" s="40"/>
      <c r="V349" s="52"/>
      <c r="W349" s="15"/>
      <c r="X349" s="40"/>
      <c r="Y349" s="15"/>
    </row>
    <row r="350" spans="1:25" x14ac:dyDescent="0.25">
      <c r="A350" s="10">
        <v>15098</v>
      </c>
      <c r="B350" s="84" t="s">
        <v>874</v>
      </c>
      <c r="C350" s="85"/>
      <c r="D350" s="86"/>
      <c r="E350" s="84" t="s">
        <v>12</v>
      </c>
      <c r="F350" s="85"/>
      <c r="G350" s="86"/>
      <c r="H350" s="2" t="s">
        <v>11</v>
      </c>
      <c r="I350" s="84" t="s">
        <v>13</v>
      </c>
      <c r="J350" s="86"/>
      <c r="K350" s="2">
        <v>448</v>
      </c>
      <c r="L350" s="84">
        <v>220</v>
      </c>
      <c r="M350" s="86"/>
      <c r="N350" s="84">
        <v>301</v>
      </c>
      <c r="O350" s="86"/>
      <c r="P350" s="2" t="s">
        <v>40</v>
      </c>
      <c r="Q350" s="2">
        <v>3.79</v>
      </c>
      <c r="R350" s="6">
        <f>Q350-(Q350*0.2)</f>
        <v>3.032</v>
      </c>
      <c r="S350" s="15">
        <f t="shared" si="35"/>
        <v>3.3351999999999999</v>
      </c>
      <c r="T350" s="52">
        <f t="shared" si="36"/>
        <v>2.81976</v>
      </c>
      <c r="U350" s="40">
        <f t="shared" si="37"/>
        <v>0.119764</v>
      </c>
      <c r="V350" s="52">
        <f t="shared" si="38"/>
        <v>0.21224000000000001</v>
      </c>
      <c r="W350" s="15">
        <f t="shared" si="39"/>
        <v>9.2476000000000017E-2</v>
      </c>
      <c r="X350" s="40">
        <f t="shared" si="40"/>
        <v>2.3119000000000004E-3</v>
      </c>
      <c r="Y350" s="15">
        <f t="shared" si="41"/>
        <v>2.8220719000000001</v>
      </c>
    </row>
    <row r="351" spans="1:25" x14ac:dyDescent="0.25">
      <c r="A351" s="87" t="s">
        <v>1176</v>
      </c>
      <c r="B351" s="88"/>
      <c r="C351" s="84" t="s">
        <v>1302</v>
      </c>
      <c r="D351" s="85"/>
      <c r="E351" s="86"/>
      <c r="F351" s="63" t="s">
        <v>1178</v>
      </c>
      <c r="G351" s="84" t="s">
        <v>1179</v>
      </c>
      <c r="H351" s="85"/>
      <c r="I351" s="85"/>
      <c r="J351" s="85"/>
      <c r="K351" s="85"/>
      <c r="L351" s="85"/>
      <c r="M351" s="85"/>
      <c r="N351" s="85"/>
      <c r="O351" s="85"/>
      <c r="P351" s="85"/>
      <c r="Q351" s="86"/>
      <c r="R351" s="68"/>
      <c r="S351" s="15"/>
      <c r="T351" s="52"/>
      <c r="U351" s="40"/>
      <c r="V351" s="52"/>
      <c r="W351" s="15"/>
      <c r="X351" s="40"/>
      <c r="Y351" s="15"/>
    </row>
    <row r="352" spans="1:25" x14ac:dyDescent="0.25">
      <c r="A352" s="10">
        <v>12487</v>
      </c>
      <c r="B352" s="84" t="s">
        <v>879</v>
      </c>
      <c r="C352" s="85"/>
      <c r="D352" s="86"/>
      <c r="E352" s="84" t="s">
        <v>12</v>
      </c>
      <c r="F352" s="85"/>
      <c r="G352" s="86"/>
      <c r="H352" s="2" t="s">
        <v>11</v>
      </c>
      <c r="I352" s="84" t="s">
        <v>13</v>
      </c>
      <c r="J352" s="86"/>
      <c r="K352" s="2">
        <v>270</v>
      </c>
      <c r="L352" s="84">
        <v>145</v>
      </c>
      <c r="M352" s="86"/>
      <c r="N352" s="84">
        <v>220</v>
      </c>
      <c r="O352" s="86"/>
      <c r="P352" s="2" t="s">
        <v>40</v>
      </c>
      <c r="Q352" s="2">
        <v>1.87</v>
      </c>
      <c r="R352" s="6">
        <f>Q352-(Q352*0.2)</f>
        <v>1.496</v>
      </c>
      <c r="S352" s="15">
        <f t="shared" si="35"/>
        <v>1.6456000000000002</v>
      </c>
      <c r="T352" s="52">
        <f t="shared" si="36"/>
        <v>1.3912800000000001</v>
      </c>
      <c r="U352" s="40">
        <f t="shared" si="37"/>
        <v>5.9091999999999999E-2</v>
      </c>
      <c r="V352" s="52">
        <f t="shared" si="38"/>
        <v>0.10472000000000001</v>
      </c>
      <c r="W352" s="15">
        <f t="shared" si="39"/>
        <v>4.5628000000000009E-2</v>
      </c>
      <c r="X352" s="40">
        <f t="shared" si="40"/>
        <v>1.1407000000000004E-3</v>
      </c>
      <c r="Y352" s="15">
        <f t="shared" si="41"/>
        <v>1.3924207000000002</v>
      </c>
    </row>
    <row r="353" spans="1:25" x14ac:dyDescent="0.25">
      <c r="A353" s="87" t="s">
        <v>1176</v>
      </c>
      <c r="B353" s="88"/>
      <c r="C353" s="84" t="s">
        <v>1303</v>
      </c>
      <c r="D353" s="85"/>
      <c r="E353" s="86"/>
      <c r="F353" s="63" t="s">
        <v>1178</v>
      </c>
      <c r="G353" s="84" t="s">
        <v>1179</v>
      </c>
      <c r="H353" s="85"/>
      <c r="I353" s="85"/>
      <c r="J353" s="85"/>
      <c r="K353" s="85"/>
      <c r="L353" s="85"/>
      <c r="M353" s="85"/>
      <c r="N353" s="85"/>
      <c r="O353" s="85"/>
      <c r="P353" s="85"/>
      <c r="Q353" s="86"/>
      <c r="R353" s="68"/>
      <c r="S353" s="15"/>
      <c r="T353" s="52"/>
      <c r="U353" s="40"/>
      <c r="V353" s="52"/>
      <c r="W353" s="15"/>
      <c r="X353" s="40"/>
      <c r="Y353" s="15"/>
    </row>
    <row r="354" spans="1:25" x14ac:dyDescent="0.25">
      <c r="A354" s="10">
        <v>11815</v>
      </c>
      <c r="B354" s="84" t="s">
        <v>884</v>
      </c>
      <c r="C354" s="85"/>
      <c r="D354" s="86"/>
      <c r="E354" s="84" t="s">
        <v>12</v>
      </c>
      <c r="F354" s="85"/>
      <c r="G354" s="86"/>
      <c r="H354" s="2" t="s">
        <v>26</v>
      </c>
      <c r="I354" s="84" t="s">
        <v>13</v>
      </c>
      <c r="J354" s="86"/>
      <c r="K354" s="2">
        <v>385</v>
      </c>
      <c r="L354" s="84">
        <v>240</v>
      </c>
      <c r="M354" s="86"/>
      <c r="N354" s="84">
        <v>385</v>
      </c>
      <c r="O354" s="86"/>
      <c r="P354" s="2" t="s">
        <v>40</v>
      </c>
      <c r="Q354" s="2">
        <v>7.86</v>
      </c>
      <c r="R354" s="6">
        <f>Q354-(Q354*0.2)</f>
        <v>6.2880000000000003</v>
      </c>
      <c r="S354" s="15">
        <f t="shared" si="35"/>
        <v>6.9168000000000003</v>
      </c>
      <c r="T354" s="52">
        <f t="shared" si="36"/>
        <v>5.8478400000000006</v>
      </c>
      <c r="U354" s="40">
        <f t="shared" si="37"/>
        <v>0.24837600000000001</v>
      </c>
      <c r="V354" s="52">
        <f t="shared" si="38"/>
        <v>0.44016000000000005</v>
      </c>
      <c r="W354" s="15">
        <f t="shared" si="39"/>
        <v>0.19178400000000004</v>
      </c>
      <c r="X354" s="40">
        <f t="shared" si="40"/>
        <v>4.7946000000000013E-3</v>
      </c>
      <c r="Y354" s="15">
        <f t="shared" si="41"/>
        <v>5.8526346000000009</v>
      </c>
    </row>
    <row r="355" spans="1:25" x14ac:dyDescent="0.25">
      <c r="A355" s="87" t="s">
        <v>1176</v>
      </c>
      <c r="B355" s="88"/>
      <c r="C355" s="84" t="s">
        <v>1304</v>
      </c>
      <c r="D355" s="85"/>
      <c r="E355" s="86"/>
      <c r="F355" s="63" t="s">
        <v>1178</v>
      </c>
      <c r="G355" s="84" t="s">
        <v>1185</v>
      </c>
      <c r="H355" s="85"/>
      <c r="I355" s="85"/>
      <c r="J355" s="85"/>
      <c r="K355" s="85"/>
      <c r="L355" s="85"/>
      <c r="M355" s="85"/>
      <c r="N355" s="85"/>
      <c r="O355" s="85"/>
      <c r="P355" s="85"/>
      <c r="Q355" s="86"/>
      <c r="R355" s="68"/>
      <c r="S355" s="15"/>
      <c r="T355" s="52"/>
      <c r="U355" s="40"/>
      <c r="V355" s="52"/>
      <c r="W355" s="15"/>
      <c r="X355" s="40"/>
      <c r="Y355" s="15"/>
    </row>
    <row r="356" spans="1:25" x14ac:dyDescent="0.25">
      <c r="A356" s="10">
        <v>12051</v>
      </c>
      <c r="B356" s="84" t="s">
        <v>889</v>
      </c>
      <c r="C356" s="85"/>
      <c r="D356" s="86"/>
      <c r="E356" s="84" t="s">
        <v>12</v>
      </c>
      <c r="F356" s="85"/>
      <c r="G356" s="86"/>
      <c r="H356" s="2" t="s">
        <v>16</v>
      </c>
      <c r="I356" s="84" t="s">
        <v>13</v>
      </c>
      <c r="J356" s="86"/>
      <c r="K356" s="2">
        <v>420</v>
      </c>
      <c r="L356" s="84">
        <v>410</v>
      </c>
      <c r="M356" s="86"/>
      <c r="N356" s="84">
        <v>385</v>
      </c>
      <c r="O356" s="86"/>
      <c r="P356" s="2" t="s">
        <v>40</v>
      </c>
      <c r="Q356" s="2">
        <v>9.19</v>
      </c>
      <c r="R356" s="6">
        <f>Q356-(Q356*0.2)</f>
        <v>7.3519999999999994</v>
      </c>
      <c r="S356" s="15">
        <f t="shared" si="35"/>
        <v>8.0871999999999993</v>
      </c>
      <c r="T356" s="52">
        <f t="shared" si="36"/>
        <v>6.8373599999999994</v>
      </c>
      <c r="U356" s="40">
        <f t="shared" si="37"/>
        <v>0.290404</v>
      </c>
      <c r="V356" s="52">
        <f t="shared" si="38"/>
        <v>0.51463999999999999</v>
      </c>
      <c r="W356" s="15">
        <f t="shared" si="39"/>
        <v>0.22423599999999999</v>
      </c>
      <c r="X356" s="40">
        <f t="shared" si="40"/>
        <v>5.6059000000000005E-3</v>
      </c>
      <c r="Y356" s="15">
        <f t="shared" si="41"/>
        <v>6.8429658999999994</v>
      </c>
    </row>
    <row r="357" spans="1:25" x14ac:dyDescent="0.25">
      <c r="A357" s="87" t="s">
        <v>1176</v>
      </c>
      <c r="B357" s="88"/>
      <c r="C357" s="84">
        <v>3166</v>
      </c>
      <c r="D357" s="85"/>
      <c r="E357" s="86"/>
      <c r="F357" s="63" t="s">
        <v>1178</v>
      </c>
      <c r="G357" s="84" t="s">
        <v>1185</v>
      </c>
      <c r="H357" s="85"/>
      <c r="I357" s="85"/>
      <c r="J357" s="85"/>
      <c r="K357" s="85"/>
      <c r="L357" s="85"/>
      <c r="M357" s="85"/>
      <c r="N357" s="85"/>
      <c r="O357" s="85"/>
      <c r="P357" s="85"/>
      <c r="Q357" s="86"/>
      <c r="R357" s="68"/>
      <c r="S357" s="15"/>
      <c r="T357" s="52"/>
      <c r="U357" s="40"/>
      <c r="V357" s="52"/>
      <c r="W357" s="15"/>
      <c r="X357" s="40"/>
      <c r="Y357" s="15"/>
    </row>
    <row r="358" spans="1:25" x14ac:dyDescent="0.25">
      <c r="A358" s="10">
        <v>12050</v>
      </c>
      <c r="B358" s="84" t="s">
        <v>894</v>
      </c>
      <c r="C358" s="85"/>
      <c r="D358" s="86"/>
      <c r="E358" s="84" t="s">
        <v>12</v>
      </c>
      <c r="F358" s="85"/>
      <c r="G358" s="86"/>
      <c r="H358" s="2" t="s">
        <v>16</v>
      </c>
      <c r="I358" s="84" t="s">
        <v>13</v>
      </c>
      <c r="J358" s="86"/>
      <c r="K358" s="2">
        <v>380</v>
      </c>
      <c r="L358" s="84">
        <v>375</v>
      </c>
      <c r="M358" s="86"/>
      <c r="N358" s="84">
        <v>340</v>
      </c>
      <c r="O358" s="86"/>
      <c r="P358" s="2" t="s">
        <v>40</v>
      </c>
      <c r="Q358" s="2">
        <v>7.53</v>
      </c>
      <c r="R358" s="6">
        <f>Q358-(Q358*0.2)</f>
        <v>6.024</v>
      </c>
      <c r="S358" s="15">
        <f t="shared" si="35"/>
        <v>6.6264000000000003</v>
      </c>
      <c r="T358" s="52">
        <f t="shared" si="36"/>
        <v>5.6023200000000006</v>
      </c>
      <c r="U358" s="40">
        <f t="shared" si="37"/>
        <v>0.23794799999999999</v>
      </c>
      <c r="V358" s="52">
        <f t="shared" si="38"/>
        <v>0.42168000000000005</v>
      </c>
      <c r="W358" s="15">
        <f t="shared" si="39"/>
        <v>0.18373200000000006</v>
      </c>
      <c r="X358" s="40">
        <f t="shared" si="40"/>
        <v>4.5933000000000015E-3</v>
      </c>
      <c r="Y358" s="15">
        <f t="shared" si="41"/>
        <v>5.6069133000000004</v>
      </c>
    </row>
    <row r="359" spans="1:25" x14ac:dyDescent="0.25">
      <c r="A359" s="87" t="s">
        <v>1176</v>
      </c>
      <c r="B359" s="88"/>
      <c r="C359" s="84">
        <v>3165</v>
      </c>
      <c r="D359" s="85"/>
      <c r="E359" s="86"/>
      <c r="F359" s="63" t="s">
        <v>1178</v>
      </c>
      <c r="G359" s="84" t="s">
        <v>1185</v>
      </c>
      <c r="H359" s="85"/>
      <c r="I359" s="85"/>
      <c r="J359" s="85"/>
      <c r="K359" s="85"/>
      <c r="L359" s="85"/>
      <c r="M359" s="85"/>
      <c r="N359" s="85"/>
      <c r="O359" s="85"/>
      <c r="P359" s="85"/>
      <c r="Q359" s="86"/>
      <c r="R359" s="68"/>
      <c r="S359" s="15"/>
      <c r="T359" s="52"/>
      <c r="U359" s="40"/>
      <c r="V359" s="52"/>
      <c r="W359" s="15"/>
      <c r="X359" s="40"/>
      <c r="Y359" s="15"/>
    </row>
    <row r="360" spans="1:25" x14ac:dyDescent="0.25">
      <c r="A360" s="10">
        <v>12049</v>
      </c>
      <c r="B360" s="84" t="s">
        <v>899</v>
      </c>
      <c r="C360" s="85"/>
      <c r="D360" s="86"/>
      <c r="E360" s="84" t="s">
        <v>12</v>
      </c>
      <c r="F360" s="85"/>
      <c r="G360" s="86"/>
      <c r="H360" s="2" t="s">
        <v>16</v>
      </c>
      <c r="I360" s="84" t="s">
        <v>13</v>
      </c>
      <c r="J360" s="86"/>
      <c r="K360" s="2">
        <v>330</v>
      </c>
      <c r="L360" s="84">
        <v>315</v>
      </c>
      <c r="M360" s="86"/>
      <c r="N360" s="84">
        <v>330</v>
      </c>
      <c r="O360" s="86"/>
      <c r="P360" s="2" t="s">
        <v>40</v>
      </c>
      <c r="Q360" s="2">
        <v>5.87</v>
      </c>
      <c r="R360" s="6">
        <f>Q360-(Q360*0.2)</f>
        <v>4.6959999999999997</v>
      </c>
      <c r="S360" s="15">
        <f t="shared" si="35"/>
        <v>5.1656000000000004</v>
      </c>
      <c r="T360" s="52">
        <f t="shared" si="36"/>
        <v>4.3672800000000001</v>
      </c>
      <c r="U360" s="40">
        <f t="shared" si="37"/>
        <v>0.18549199999999999</v>
      </c>
      <c r="V360" s="52">
        <f t="shared" si="38"/>
        <v>0.32872000000000001</v>
      </c>
      <c r="W360" s="15">
        <f t="shared" si="39"/>
        <v>0.14322800000000002</v>
      </c>
      <c r="X360" s="40">
        <f t="shared" si="40"/>
        <v>3.5807000000000009E-3</v>
      </c>
      <c r="Y360" s="15">
        <f t="shared" si="41"/>
        <v>4.3708606999999997</v>
      </c>
    </row>
    <row r="361" spans="1:25" x14ac:dyDescent="0.25">
      <c r="A361" s="87" t="s">
        <v>1176</v>
      </c>
      <c r="B361" s="88"/>
      <c r="C361" s="84">
        <v>3164</v>
      </c>
      <c r="D361" s="85"/>
      <c r="E361" s="86"/>
      <c r="F361" s="63" t="s">
        <v>1178</v>
      </c>
      <c r="G361" s="84" t="s">
        <v>1185</v>
      </c>
      <c r="H361" s="85"/>
      <c r="I361" s="85"/>
      <c r="J361" s="85"/>
      <c r="K361" s="85"/>
      <c r="L361" s="85"/>
      <c r="M361" s="85"/>
      <c r="N361" s="85"/>
      <c r="O361" s="85"/>
      <c r="P361" s="85"/>
      <c r="Q361" s="86"/>
      <c r="R361" s="68"/>
      <c r="S361" s="15"/>
      <c r="T361" s="52"/>
      <c r="U361" s="40"/>
      <c r="V361" s="52"/>
      <c r="W361" s="15"/>
      <c r="X361" s="40"/>
      <c r="Y361" s="15"/>
    </row>
    <row r="362" spans="1:25" x14ac:dyDescent="0.25">
      <c r="A362" s="10">
        <v>12109</v>
      </c>
      <c r="B362" s="84" t="s">
        <v>904</v>
      </c>
      <c r="C362" s="85"/>
      <c r="D362" s="86"/>
      <c r="E362" s="84" t="s">
        <v>12</v>
      </c>
      <c r="F362" s="85"/>
      <c r="G362" s="86"/>
      <c r="H362" s="2" t="s">
        <v>16</v>
      </c>
      <c r="I362" s="84" t="s">
        <v>13</v>
      </c>
      <c r="J362" s="86"/>
      <c r="K362" s="2">
        <v>575</v>
      </c>
      <c r="L362" s="84">
        <v>400</v>
      </c>
      <c r="M362" s="86"/>
      <c r="N362" s="84">
        <v>405</v>
      </c>
      <c r="O362" s="86"/>
      <c r="P362" s="2" t="s">
        <v>40</v>
      </c>
      <c r="Q362" s="2">
        <v>10.85</v>
      </c>
      <c r="R362" s="6">
        <f>Q362-(Q362*0.2)</f>
        <v>8.68</v>
      </c>
      <c r="S362" s="15">
        <f t="shared" si="35"/>
        <v>9.548</v>
      </c>
      <c r="T362" s="52">
        <f t="shared" si="36"/>
        <v>8.0724</v>
      </c>
      <c r="U362" s="40">
        <f t="shared" si="37"/>
        <v>0.34286</v>
      </c>
      <c r="V362" s="52">
        <f t="shared" si="38"/>
        <v>0.60760000000000003</v>
      </c>
      <c r="W362" s="15">
        <f t="shared" si="39"/>
        <v>0.26474000000000003</v>
      </c>
      <c r="X362" s="40">
        <f t="shared" si="40"/>
        <v>6.6185000000000011E-3</v>
      </c>
      <c r="Y362" s="15">
        <f t="shared" si="41"/>
        <v>8.0790185000000001</v>
      </c>
    </row>
    <row r="363" spans="1:25" x14ac:dyDescent="0.25">
      <c r="A363" s="87" t="s">
        <v>1176</v>
      </c>
      <c r="B363" s="88"/>
      <c r="C363" s="84" t="s">
        <v>1305</v>
      </c>
      <c r="D363" s="85"/>
      <c r="E363" s="86"/>
      <c r="F363" s="63" t="s">
        <v>1178</v>
      </c>
      <c r="G363" s="84" t="s">
        <v>1179</v>
      </c>
      <c r="H363" s="85"/>
      <c r="I363" s="85"/>
      <c r="J363" s="85"/>
      <c r="K363" s="85"/>
      <c r="L363" s="85"/>
      <c r="M363" s="85"/>
      <c r="N363" s="85"/>
      <c r="O363" s="85"/>
      <c r="P363" s="85"/>
      <c r="Q363" s="86"/>
      <c r="R363" s="68"/>
      <c r="S363" s="15"/>
      <c r="T363" s="52"/>
      <c r="U363" s="40"/>
      <c r="V363" s="52"/>
      <c r="W363" s="15"/>
      <c r="X363" s="40"/>
      <c r="Y363" s="15"/>
    </row>
    <row r="364" spans="1:25" x14ac:dyDescent="0.25">
      <c r="A364" s="10">
        <v>12108</v>
      </c>
      <c r="B364" s="84" t="s">
        <v>909</v>
      </c>
      <c r="C364" s="85"/>
      <c r="D364" s="86"/>
      <c r="E364" s="84" t="s">
        <v>12</v>
      </c>
      <c r="F364" s="85"/>
      <c r="G364" s="86"/>
      <c r="H364" s="2" t="s">
        <v>16</v>
      </c>
      <c r="I364" s="84" t="s">
        <v>13</v>
      </c>
      <c r="J364" s="86"/>
      <c r="K364" s="2">
        <v>505</v>
      </c>
      <c r="L364" s="84">
        <v>340</v>
      </c>
      <c r="M364" s="86"/>
      <c r="N364" s="84">
        <v>400</v>
      </c>
      <c r="O364" s="86"/>
      <c r="P364" s="2" t="s">
        <v>40</v>
      </c>
      <c r="Q364" s="2">
        <v>8.98</v>
      </c>
      <c r="R364" s="6">
        <f>Q364-(Q364*0.2)</f>
        <v>7.1840000000000002</v>
      </c>
      <c r="S364" s="15">
        <f t="shared" si="35"/>
        <v>7.9024000000000001</v>
      </c>
      <c r="T364" s="52">
        <f t="shared" si="36"/>
        <v>6.6811200000000008</v>
      </c>
      <c r="U364" s="40">
        <f t="shared" si="37"/>
        <v>0.28376800000000002</v>
      </c>
      <c r="V364" s="52">
        <f t="shared" si="38"/>
        <v>0.5028800000000001</v>
      </c>
      <c r="W364" s="15">
        <f t="shared" si="39"/>
        <v>0.21911200000000008</v>
      </c>
      <c r="X364" s="40">
        <f t="shared" si="40"/>
        <v>5.4778000000000023E-3</v>
      </c>
      <c r="Y364" s="15">
        <f t="shared" si="41"/>
        <v>6.6865978000000013</v>
      </c>
    </row>
    <row r="365" spans="1:25" x14ac:dyDescent="0.25">
      <c r="A365" s="87" t="s">
        <v>1176</v>
      </c>
      <c r="B365" s="88"/>
      <c r="C365" s="84" t="s">
        <v>1306</v>
      </c>
      <c r="D365" s="85"/>
      <c r="E365" s="86"/>
      <c r="F365" s="63" t="s">
        <v>1178</v>
      </c>
      <c r="G365" s="84" t="s">
        <v>1179</v>
      </c>
      <c r="H365" s="85"/>
      <c r="I365" s="85"/>
      <c r="J365" s="85"/>
      <c r="K365" s="85"/>
      <c r="L365" s="85"/>
      <c r="M365" s="85"/>
      <c r="N365" s="85"/>
      <c r="O365" s="85"/>
      <c r="P365" s="85"/>
      <c r="Q365" s="86"/>
      <c r="R365" s="68"/>
      <c r="S365" s="15"/>
      <c r="T365" s="52"/>
      <c r="U365" s="40"/>
      <c r="V365" s="52"/>
      <c r="W365" s="15"/>
      <c r="X365" s="40"/>
      <c r="Y365" s="15"/>
    </row>
    <row r="366" spans="1:25" x14ac:dyDescent="0.25">
      <c r="A366" s="10">
        <v>12527</v>
      </c>
      <c r="B366" s="84" t="s">
        <v>914</v>
      </c>
      <c r="C366" s="85"/>
      <c r="D366" s="86"/>
      <c r="E366" s="84" t="s">
        <v>532</v>
      </c>
      <c r="F366" s="85"/>
      <c r="G366" s="86"/>
      <c r="H366" s="2" t="s">
        <v>656</v>
      </c>
      <c r="I366" s="84" t="s">
        <v>533</v>
      </c>
      <c r="J366" s="86"/>
      <c r="K366" s="2">
        <v>150</v>
      </c>
      <c r="L366" s="84">
        <v>440</v>
      </c>
      <c r="M366" s="86"/>
      <c r="N366" s="84">
        <v>3</v>
      </c>
      <c r="O366" s="86"/>
      <c r="P366" s="2" t="s">
        <v>95</v>
      </c>
      <c r="Q366" s="2">
        <v>1.21</v>
      </c>
      <c r="R366" s="6">
        <f>Q366-(Q366*0.2)</f>
        <v>0.96799999999999997</v>
      </c>
      <c r="S366" s="15">
        <f t="shared" si="35"/>
        <v>1.0648</v>
      </c>
      <c r="T366" s="52">
        <f t="shared" si="36"/>
        <v>0.90024000000000004</v>
      </c>
      <c r="U366" s="40">
        <f t="shared" si="37"/>
        <v>3.8235999999999999E-2</v>
      </c>
      <c r="V366" s="52">
        <f t="shared" si="38"/>
        <v>6.7760000000000001E-2</v>
      </c>
      <c r="W366" s="15">
        <f t="shared" si="39"/>
        <v>2.9524000000000002E-2</v>
      </c>
      <c r="X366" s="40">
        <f t="shared" si="40"/>
        <v>7.3810000000000011E-4</v>
      </c>
      <c r="Y366" s="15">
        <f t="shared" si="41"/>
        <v>0.9009781</v>
      </c>
    </row>
    <row r="367" spans="1:25" x14ac:dyDescent="0.25">
      <c r="A367" s="87" t="s">
        <v>1176</v>
      </c>
      <c r="B367" s="88"/>
      <c r="C367" s="84" t="s">
        <v>1307</v>
      </c>
      <c r="D367" s="85"/>
      <c r="E367" s="86"/>
      <c r="F367" s="63" t="s">
        <v>1178</v>
      </c>
      <c r="G367" s="84" t="s">
        <v>1179</v>
      </c>
      <c r="H367" s="85"/>
      <c r="I367" s="85"/>
      <c r="J367" s="85"/>
      <c r="K367" s="85"/>
      <c r="L367" s="85"/>
      <c r="M367" s="85"/>
      <c r="N367" s="85"/>
      <c r="O367" s="85"/>
      <c r="P367" s="85"/>
      <c r="Q367" s="86"/>
      <c r="R367" s="68"/>
      <c r="S367" s="15"/>
      <c r="T367" s="52"/>
      <c r="U367" s="40"/>
      <c r="V367" s="52"/>
      <c r="W367" s="15"/>
      <c r="X367" s="40"/>
      <c r="Y367" s="15"/>
    </row>
    <row r="368" spans="1:25" x14ac:dyDescent="0.25">
      <c r="A368" s="10">
        <v>14753</v>
      </c>
      <c r="B368" s="84" t="s">
        <v>919</v>
      </c>
      <c r="C368" s="85"/>
      <c r="D368" s="86"/>
      <c r="E368" s="84" t="s">
        <v>12</v>
      </c>
      <c r="F368" s="85"/>
      <c r="G368" s="86"/>
      <c r="H368" s="2" t="s">
        <v>16</v>
      </c>
      <c r="I368" s="84" t="s">
        <v>13</v>
      </c>
      <c r="J368" s="86"/>
      <c r="K368" s="2">
        <v>590</v>
      </c>
      <c r="L368" s="84">
        <v>455</v>
      </c>
      <c r="M368" s="86"/>
      <c r="N368" s="84">
        <v>420</v>
      </c>
      <c r="O368" s="86"/>
      <c r="P368" s="2" t="s">
        <v>920</v>
      </c>
      <c r="Q368" s="2">
        <v>16.8</v>
      </c>
      <c r="R368" s="6">
        <f>Q368-(Q368*0.2)</f>
        <v>13.440000000000001</v>
      </c>
      <c r="S368" s="15">
        <f t="shared" si="35"/>
        <v>14.784000000000001</v>
      </c>
      <c r="T368" s="52">
        <f t="shared" si="36"/>
        <v>12.499200000000002</v>
      </c>
      <c r="U368" s="40">
        <f t="shared" si="37"/>
        <v>0.53088000000000002</v>
      </c>
      <c r="V368" s="52">
        <f t="shared" si="38"/>
        <v>0.94080000000000019</v>
      </c>
      <c r="W368" s="15">
        <f t="shared" si="39"/>
        <v>0.40992000000000017</v>
      </c>
      <c r="X368" s="40">
        <f t="shared" si="40"/>
        <v>1.0248000000000005E-2</v>
      </c>
      <c r="Y368" s="15">
        <f t="shared" si="41"/>
        <v>12.509448000000003</v>
      </c>
    </row>
    <row r="369" spans="1:25" x14ac:dyDescent="0.25">
      <c r="A369" s="87" t="s">
        <v>1176</v>
      </c>
      <c r="B369" s="88"/>
      <c r="C369" s="84" t="s">
        <v>1308</v>
      </c>
      <c r="D369" s="85"/>
      <c r="E369" s="86"/>
      <c r="F369" s="63" t="s">
        <v>1178</v>
      </c>
      <c r="G369" s="84" t="s">
        <v>1179</v>
      </c>
      <c r="H369" s="85"/>
      <c r="I369" s="85"/>
      <c r="J369" s="85"/>
      <c r="K369" s="85"/>
      <c r="L369" s="85"/>
      <c r="M369" s="85"/>
      <c r="N369" s="85"/>
      <c r="O369" s="85"/>
      <c r="P369" s="85"/>
      <c r="Q369" s="86"/>
      <c r="R369" s="68"/>
      <c r="S369" s="15"/>
      <c r="T369" s="52"/>
      <c r="U369" s="40"/>
      <c r="V369" s="52"/>
      <c r="W369" s="15"/>
      <c r="X369" s="40"/>
      <c r="Y369" s="15"/>
    </row>
    <row r="370" spans="1:25" x14ac:dyDescent="0.25">
      <c r="A370" s="10">
        <v>12841</v>
      </c>
      <c r="B370" s="84" t="s">
        <v>924</v>
      </c>
      <c r="C370" s="85"/>
      <c r="D370" s="86"/>
      <c r="E370" s="84" t="s">
        <v>12</v>
      </c>
      <c r="F370" s="85"/>
      <c r="G370" s="86"/>
      <c r="H370" s="2" t="s">
        <v>26</v>
      </c>
      <c r="I370" s="84" t="s">
        <v>13</v>
      </c>
      <c r="J370" s="86"/>
      <c r="K370" s="2">
        <v>550</v>
      </c>
      <c r="L370" s="84">
        <v>280</v>
      </c>
      <c r="M370" s="86"/>
      <c r="N370" s="84">
        <v>1825</v>
      </c>
      <c r="O370" s="86"/>
      <c r="P370" s="2" t="s">
        <v>920</v>
      </c>
      <c r="Q370" s="2">
        <v>38.520000000000003</v>
      </c>
      <c r="R370" s="6">
        <f>Q370-(Q370*0.2)</f>
        <v>30.816000000000003</v>
      </c>
      <c r="S370" s="15">
        <f t="shared" si="35"/>
        <v>33.897600000000004</v>
      </c>
      <c r="T370" s="52">
        <f t="shared" si="36"/>
        <v>28.658880000000003</v>
      </c>
      <c r="U370" s="40">
        <f t="shared" si="37"/>
        <v>1.2172320000000001</v>
      </c>
      <c r="V370" s="52">
        <f t="shared" si="38"/>
        <v>2.1571200000000004</v>
      </c>
      <c r="W370" s="15">
        <f t="shared" si="39"/>
        <v>0.93988800000000028</v>
      </c>
      <c r="X370" s="40">
        <f t="shared" si="40"/>
        <v>2.349720000000001E-2</v>
      </c>
      <c r="Y370" s="15">
        <f t="shared" si="41"/>
        <v>28.682377200000005</v>
      </c>
    </row>
    <row r="371" spans="1:25" x14ac:dyDescent="0.25">
      <c r="A371" s="87" t="s">
        <v>1176</v>
      </c>
      <c r="B371" s="88"/>
      <c r="C371" s="84">
        <v>103</v>
      </c>
      <c r="D371" s="85"/>
      <c r="E371" s="86"/>
      <c r="F371" s="63" t="s">
        <v>1178</v>
      </c>
      <c r="G371" s="84" t="s">
        <v>1179</v>
      </c>
      <c r="H371" s="85"/>
      <c r="I371" s="85"/>
      <c r="J371" s="85"/>
      <c r="K371" s="85"/>
      <c r="L371" s="85"/>
      <c r="M371" s="85"/>
      <c r="N371" s="85"/>
      <c r="O371" s="85"/>
      <c r="P371" s="85"/>
      <c r="Q371" s="86"/>
      <c r="R371" s="68"/>
      <c r="S371" s="15"/>
      <c r="T371" s="52"/>
      <c r="U371" s="40"/>
      <c r="V371" s="52"/>
      <c r="W371" s="15"/>
      <c r="X371" s="40"/>
      <c r="Y371" s="15"/>
    </row>
    <row r="372" spans="1:25" x14ac:dyDescent="0.25">
      <c r="A372" s="10">
        <v>14462</v>
      </c>
      <c r="B372" s="84" t="s">
        <v>929</v>
      </c>
      <c r="C372" s="85"/>
      <c r="D372" s="86"/>
      <c r="E372" s="84" t="s">
        <v>12</v>
      </c>
      <c r="F372" s="85"/>
      <c r="G372" s="86"/>
      <c r="H372" s="2" t="s">
        <v>26</v>
      </c>
      <c r="I372" s="84" t="s">
        <v>13</v>
      </c>
      <c r="J372" s="86"/>
      <c r="K372" s="2">
        <v>475</v>
      </c>
      <c r="L372" s="84">
        <v>320</v>
      </c>
      <c r="M372" s="86"/>
      <c r="N372" s="84">
        <v>1100</v>
      </c>
      <c r="O372" s="86"/>
      <c r="P372" s="2" t="s">
        <v>40</v>
      </c>
      <c r="Q372" s="2">
        <v>25.52</v>
      </c>
      <c r="R372" s="6">
        <f>Q372-(Q372*0.2)</f>
        <v>20.416</v>
      </c>
      <c r="S372" s="15">
        <f t="shared" si="35"/>
        <v>22.457599999999999</v>
      </c>
      <c r="T372" s="52">
        <f t="shared" si="36"/>
        <v>18.986880000000003</v>
      </c>
      <c r="U372" s="40">
        <f t="shared" si="37"/>
        <v>0.80643200000000004</v>
      </c>
      <c r="V372" s="52">
        <f t="shared" si="38"/>
        <v>1.4291200000000002</v>
      </c>
      <c r="W372" s="15">
        <f t="shared" si="39"/>
        <v>0.62268800000000013</v>
      </c>
      <c r="X372" s="40">
        <f t="shared" si="40"/>
        <v>1.5567200000000003E-2</v>
      </c>
      <c r="Y372" s="15">
        <f t="shared" si="41"/>
        <v>19.002447200000002</v>
      </c>
    </row>
    <row r="373" spans="1:25" x14ac:dyDescent="0.25">
      <c r="A373" s="87" t="s">
        <v>1176</v>
      </c>
      <c r="B373" s="88"/>
      <c r="C373" s="84">
        <v>102</v>
      </c>
      <c r="D373" s="85"/>
      <c r="E373" s="86"/>
      <c r="F373" s="63" t="s">
        <v>1178</v>
      </c>
      <c r="G373" s="84" t="s">
        <v>1179</v>
      </c>
      <c r="H373" s="85"/>
      <c r="I373" s="85"/>
      <c r="J373" s="85"/>
      <c r="K373" s="85"/>
      <c r="L373" s="85"/>
      <c r="M373" s="85"/>
      <c r="N373" s="85"/>
      <c r="O373" s="85"/>
      <c r="P373" s="85"/>
      <c r="Q373" s="86"/>
      <c r="R373" s="68"/>
      <c r="S373" s="15"/>
      <c r="T373" s="52"/>
      <c r="U373" s="40"/>
      <c r="V373" s="52"/>
      <c r="W373" s="15"/>
      <c r="X373" s="40"/>
      <c r="Y373" s="15"/>
    </row>
    <row r="374" spans="1:25" x14ac:dyDescent="0.25">
      <c r="A374" s="10">
        <v>15349</v>
      </c>
      <c r="B374" s="84" t="s">
        <v>934</v>
      </c>
      <c r="C374" s="85"/>
      <c r="D374" s="86"/>
      <c r="E374" s="84" t="s">
        <v>937</v>
      </c>
      <c r="F374" s="85"/>
      <c r="G374" s="86"/>
      <c r="H374" s="2" t="s">
        <v>26</v>
      </c>
      <c r="I374" s="84" t="s">
        <v>13</v>
      </c>
      <c r="J374" s="86"/>
      <c r="K374" s="2">
        <v>475</v>
      </c>
      <c r="L374" s="84">
        <v>310</v>
      </c>
      <c r="M374" s="86"/>
      <c r="N374" s="84">
        <v>1885</v>
      </c>
      <c r="O374" s="86"/>
      <c r="P374" s="2" t="s">
        <v>935</v>
      </c>
      <c r="Q374" s="2">
        <v>37.72</v>
      </c>
      <c r="R374" s="6">
        <f>Q374-(Q374*0.2)</f>
        <v>30.175999999999998</v>
      </c>
      <c r="S374" s="15">
        <f t="shared" si="35"/>
        <v>33.193599999999996</v>
      </c>
      <c r="T374" s="52">
        <f t="shared" si="36"/>
        <v>28.063680000000002</v>
      </c>
      <c r="U374" s="40">
        <f t="shared" si="37"/>
        <v>1.1919519999999999</v>
      </c>
      <c r="V374" s="52">
        <f t="shared" si="38"/>
        <v>2.11232</v>
      </c>
      <c r="W374" s="15">
        <f t="shared" si="39"/>
        <v>0.92036800000000007</v>
      </c>
      <c r="X374" s="40">
        <f t="shared" si="40"/>
        <v>2.3009200000000004E-2</v>
      </c>
      <c r="Y374" s="15">
        <f t="shared" si="41"/>
        <v>28.086689200000002</v>
      </c>
    </row>
    <row r="375" spans="1:25" x14ac:dyDescent="0.25">
      <c r="A375" s="87" t="s">
        <v>1176</v>
      </c>
      <c r="B375" s="88"/>
      <c r="C375" s="84">
        <v>1259</v>
      </c>
      <c r="D375" s="85"/>
      <c r="E375" s="86"/>
      <c r="F375" s="63" t="s">
        <v>1178</v>
      </c>
      <c r="G375" s="84" t="s">
        <v>1179</v>
      </c>
      <c r="H375" s="85"/>
      <c r="I375" s="85"/>
      <c r="J375" s="85"/>
      <c r="K375" s="85"/>
      <c r="L375" s="85"/>
      <c r="M375" s="85"/>
      <c r="N375" s="85"/>
      <c r="O375" s="85"/>
      <c r="P375" s="85"/>
      <c r="Q375" s="86"/>
      <c r="R375" s="68"/>
      <c r="S375" s="15"/>
      <c r="T375" s="52"/>
      <c r="U375" s="40"/>
      <c r="V375" s="52"/>
      <c r="W375" s="15"/>
      <c r="X375" s="40"/>
      <c r="Y375" s="15"/>
    </row>
    <row r="376" spans="1:25" x14ac:dyDescent="0.25">
      <c r="A376" s="10">
        <v>15348</v>
      </c>
      <c r="B376" s="84" t="s">
        <v>939</v>
      </c>
      <c r="C376" s="85"/>
      <c r="D376" s="86"/>
      <c r="E376" s="84" t="s">
        <v>937</v>
      </c>
      <c r="F376" s="85"/>
      <c r="G376" s="86"/>
      <c r="H376" s="2" t="s">
        <v>26</v>
      </c>
      <c r="I376" s="84" t="s">
        <v>13</v>
      </c>
      <c r="J376" s="86"/>
      <c r="K376" s="2">
        <v>415</v>
      </c>
      <c r="L376" s="84">
        <v>415</v>
      </c>
      <c r="M376" s="86"/>
      <c r="N376" s="84">
        <v>1970</v>
      </c>
      <c r="O376" s="86"/>
      <c r="P376" s="2" t="s">
        <v>935</v>
      </c>
      <c r="Q376" s="2">
        <v>44.67</v>
      </c>
      <c r="R376" s="6">
        <f>Q376-(Q376*0.2)</f>
        <v>35.736000000000004</v>
      </c>
      <c r="S376" s="15">
        <f t="shared" si="35"/>
        <v>39.309600000000003</v>
      </c>
      <c r="T376" s="52">
        <f t="shared" si="36"/>
        <v>33.234480000000005</v>
      </c>
      <c r="U376" s="40">
        <f t="shared" si="37"/>
        <v>1.4115720000000003</v>
      </c>
      <c r="V376" s="52">
        <f t="shared" si="38"/>
        <v>2.5015200000000006</v>
      </c>
      <c r="W376" s="15">
        <f t="shared" si="39"/>
        <v>1.0899480000000004</v>
      </c>
      <c r="X376" s="40">
        <f t="shared" si="40"/>
        <v>2.7248700000000011E-2</v>
      </c>
      <c r="Y376" s="15">
        <f t="shared" si="41"/>
        <v>33.261728700000006</v>
      </c>
    </row>
    <row r="377" spans="1:25" x14ac:dyDescent="0.25">
      <c r="A377" s="87" t="s">
        <v>1176</v>
      </c>
      <c r="B377" s="88"/>
      <c r="C377" s="84">
        <v>1258</v>
      </c>
      <c r="D377" s="85"/>
      <c r="E377" s="86"/>
      <c r="F377" s="63" t="s">
        <v>1178</v>
      </c>
      <c r="G377" s="84" t="s">
        <v>1179</v>
      </c>
      <c r="H377" s="85"/>
      <c r="I377" s="85"/>
      <c r="J377" s="85"/>
      <c r="K377" s="85"/>
      <c r="L377" s="85"/>
      <c r="M377" s="85"/>
      <c r="N377" s="85"/>
      <c r="O377" s="85"/>
      <c r="P377" s="85"/>
      <c r="Q377" s="86"/>
      <c r="R377" s="68"/>
      <c r="S377" s="15"/>
      <c r="T377" s="52"/>
      <c r="U377" s="40"/>
      <c r="V377" s="52"/>
      <c r="W377" s="15"/>
      <c r="X377" s="40"/>
      <c r="Y377" s="15"/>
    </row>
    <row r="378" spans="1:25" x14ac:dyDescent="0.25">
      <c r="A378" s="10">
        <v>13509</v>
      </c>
      <c r="B378" s="84" t="s">
        <v>944</v>
      </c>
      <c r="C378" s="85"/>
      <c r="D378" s="86"/>
      <c r="E378" s="84" t="s">
        <v>12</v>
      </c>
      <c r="F378" s="85"/>
      <c r="G378" s="86"/>
      <c r="H378" s="2" t="s">
        <v>26</v>
      </c>
      <c r="I378" s="84" t="s">
        <v>13</v>
      </c>
      <c r="J378" s="86"/>
      <c r="K378" s="2">
        <v>415</v>
      </c>
      <c r="L378" s="84">
        <v>415</v>
      </c>
      <c r="M378" s="86"/>
      <c r="N378" s="84">
        <v>1970</v>
      </c>
      <c r="O378" s="86"/>
      <c r="P378" s="2" t="s">
        <v>920</v>
      </c>
      <c r="Q378" s="2">
        <v>44.67</v>
      </c>
      <c r="R378" s="6">
        <f>Q378-(Q378*0.2)</f>
        <v>35.736000000000004</v>
      </c>
      <c r="S378" s="15">
        <f t="shared" si="35"/>
        <v>39.309600000000003</v>
      </c>
      <c r="T378" s="52">
        <f t="shared" si="36"/>
        <v>33.234480000000005</v>
      </c>
      <c r="U378" s="40">
        <f t="shared" si="37"/>
        <v>1.4115720000000003</v>
      </c>
      <c r="V378" s="52">
        <f t="shared" si="38"/>
        <v>2.5015200000000006</v>
      </c>
      <c r="W378" s="15">
        <f t="shared" si="39"/>
        <v>1.0899480000000004</v>
      </c>
      <c r="X378" s="40">
        <f t="shared" si="40"/>
        <v>2.7248700000000011E-2</v>
      </c>
      <c r="Y378" s="15">
        <f t="shared" si="41"/>
        <v>33.261728700000006</v>
      </c>
    </row>
    <row r="379" spans="1:25" x14ac:dyDescent="0.25">
      <c r="A379" s="87" t="s">
        <v>1176</v>
      </c>
      <c r="B379" s="88"/>
      <c r="C379" s="84">
        <v>1258</v>
      </c>
      <c r="D379" s="85"/>
      <c r="E379" s="86"/>
      <c r="F379" s="63" t="s">
        <v>1178</v>
      </c>
      <c r="G379" s="84" t="s">
        <v>1179</v>
      </c>
      <c r="H379" s="85"/>
      <c r="I379" s="85"/>
      <c r="J379" s="85"/>
      <c r="K379" s="85"/>
      <c r="L379" s="85"/>
      <c r="M379" s="85"/>
      <c r="N379" s="85"/>
      <c r="O379" s="85"/>
      <c r="P379" s="85"/>
      <c r="Q379" s="86"/>
      <c r="R379" s="68"/>
      <c r="S379" s="15"/>
      <c r="T379" s="52"/>
      <c r="U379" s="40"/>
      <c r="V379" s="52"/>
      <c r="W379" s="15"/>
      <c r="X379" s="40"/>
      <c r="Y379" s="15"/>
    </row>
    <row r="380" spans="1:25" x14ac:dyDescent="0.25">
      <c r="A380" s="10">
        <v>13799</v>
      </c>
      <c r="B380" s="84" t="s">
        <v>949</v>
      </c>
      <c r="C380" s="85"/>
      <c r="D380" s="86"/>
      <c r="E380" s="84" t="s">
        <v>12</v>
      </c>
      <c r="F380" s="85"/>
      <c r="G380" s="86"/>
      <c r="H380" s="2" t="s">
        <v>26</v>
      </c>
      <c r="I380" s="84" t="s">
        <v>13</v>
      </c>
      <c r="J380" s="86"/>
      <c r="K380" s="2">
        <v>535</v>
      </c>
      <c r="L380" s="84">
        <v>255</v>
      </c>
      <c r="M380" s="86"/>
      <c r="N380" s="84">
        <v>1100</v>
      </c>
      <c r="O380" s="86"/>
      <c r="P380" s="2" t="s">
        <v>920</v>
      </c>
      <c r="Q380" s="2">
        <v>24.53</v>
      </c>
      <c r="R380" s="6">
        <f>Q380-(Q380*0.2)</f>
        <v>19.624000000000002</v>
      </c>
      <c r="S380" s="15">
        <f t="shared" si="35"/>
        <v>21.586400000000001</v>
      </c>
      <c r="T380" s="52">
        <f t="shared" si="36"/>
        <v>18.250320000000002</v>
      </c>
      <c r="U380" s="40">
        <f t="shared" si="37"/>
        <v>0.77514800000000006</v>
      </c>
      <c r="V380" s="52">
        <f t="shared" si="38"/>
        <v>1.3736800000000002</v>
      </c>
      <c r="W380" s="15">
        <f t="shared" si="39"/>
        <v>0.59853200000000017</v>
      </c>
      <c r="X380" s="40">
        <f t="shared" si="40"/>
        <v>1.4963300000000006E-2</v>
      </c>
      <c r="Y380" s="15">
        <f t="shared" si="41"/>
        <v>18.265283300000004</v>
      </c>
    </row>
    <row r="381" spans="1:25" x14ac:dyDescent="0.25">
      <c r="A381" s="87" t="s">
        <v>1176</v>
      </c>
      <c r="B381" s="88"/>
      <c r="C381" s="84">
        <v>1263</v>
      </c>
      <c r="D381" s="85"/>
      <c r="E381" s="86"/>
      <c r="F381" s="63" t="s">
        <v>1178</v>
      </c>
      <c r="G381" s="84" t="s">
        <v>1179</v>
      </c>
      <c r="H381" s="85"/>
      <c r="I381" s="85"/>
      <c r="J381" s="85"/>
      <c r="K381" s="85"/>
      <c r="L381" s="85"/>
      <c r="M381" s="85"/>
      <c r="N381" s="85"/>
      <c r="O381" s="85"/>
      <c r="P381" s="85"/>
      <c r="Q381" s="86"/>
      <c r="R381" s="68"/>
      <c r="S381" s="15"/>
      <c r="T381" s="52"/>
      <c r="U381" s="40"/>
      <c r="V381" s="52"/>
      <c r="W381" s="15"/>
      <c r="X381" s="40"/>
      <c r="Y381" s="15"/>
    </row>
    <row r="382" spans="1:25" x14ac:dyDescent="0.25">
      <c r="A382" s="10">
        <v>11680</v>
      </c>
      <c r="B382" s="84" t="s">
        <v>954</v>
      </c>
      <c r="C382" s="85"/>
      <c r="D382" s="86"/>
      <c r="E382" s="84" t="s">
        <v>12</v>
      </c>
      <c r="F382" s="85"/>
      <c r="G382" s="86"/>
      <c r="H382" s="2" t="s">
        <v>26</v>
      </c>
      <c r="I382" s="84" t="s">
        <v>13</v>
      </c>
      <c r="J382" s="86"/>
      <c r="K382" s="2">
        <v>590</v>
      </c>
      <c r="L382" s="84">
        <v>455</v>
      </c>
      <c r="M382" s="86"/>
      <c r="N382" s="84">
        <v>420</v>
      </c>
      <c r="O382" s="86"/>
      <c r="P382" s="2" t="s">
        <v>920</v>
      </c>
      <c r="Q382" s="2">
        <v>17.940000000000001</v>
      </c>
      <c r="R382" s="6">
        <f>Q382-(Q382*0.2)</f>
        <v>14.352</v>
      </c>
      <c r="S382" s="15">
        <f t="shared" si="35"/>
        <v>15.7872</v>
      </c>
      <c r="T382" s="52">
        <f t="shared" si="36"/>
        <v>13.34736</v>
      </c>
      <c r="U382" s="40">
        <f t="shared" si="37"/>
        <v>0.56690399999999996</v>
      </c>
      <c r="V382" s="52">
        <f t="shared" si="38"/>
        <v>1.0046400000000002</v>
      </c>
      <c r="W382" s="15">
        <f t="shared" si="39"/>
        <v>0.43773600000000024</v>
      </c>
      <c r="X382" s="40">
        <f t="shared" si="40"/>
        <v>1.0943400000000006E-2</v>
      </c>
      <c r="Y382" s="15">
        <f t="shared" si="41"/>
        <v>13.3583034</v>
      </c>
    </row>
    <row r="383" spans="1:25" x14ac:dyDescent="0.25">
      <c r="A383" s="87" t="s">
        <v>1176</v>
      </c>
      <c r="B383" s="88"/>
      <c r="C383" s="84" t="s">
        <v>1308</v>
      </c>
      <c r="D383" s="85"/>
      <c r="E383" s="86"/>
      <c r="F383" s="63" t="s">
        <v>1178</v>
      </c>
      <c r="G383" s="84" t="s">
        <v>1179</v>
      </c>
      <c r="H383" s="85"/>
      <c r="I383" s="85"/>
      <c r="J383" s="85"/>
      <c r="K383" s="85"/>
      <c r="L383" s="85"/>
      <c r="M383" s="85"/>
      <c r="N383" s="85"/>
      <c r="O383" s="85"/>
      <c r="P383" s="85"/>
      <c r="Q383" s="86"/>
      <c r="R383" s="68"/>
      <c r="S383" s="15"/>
      <c r="T383" s="52"/>
      <c r="U383" s="40"/>
      <c r="V383" s="52"/>
      <c r="W383" s="15"/>
      <c r="X383" s="40"/>
      <c r="Y383" s="15"/>
    </row>
    <row r="384" spans="1:25" x14ac:dyDescent="0.25">
      <c r="A384" s="10">
        <v>15510</v>
      </c>
      <c r="B384" s="84" t="s">
        <v>959</v>
      </c>
      <c r="C384" s="85"/>
      <c r="D384" s="86"/>
      <c r="E384" s="84" t="s">
        <v>532</v>
      </c>
      <c r="F384" s="85"/>
      <c r="G384" s="86"/>
      <c r="H384" s="2" t="s">
        <v>16</v>
      </c>
      <c r="I384" s="84" t="s">
        <v>533</v>
      </c>
      <c r="J384" s="86"/>
      <c r="K384" s="2">
        <v>660</v>
      </c>
      <c r="L384" s="84">
        <v>570</v>
      </c>
      <c r="M384" s="86"/>
      <c r="N384" s="84">
        <v>3</v>
      </c>
      <c r="O384" s="86"/>
      <c r="P384" s="2" t="s">
        <v>10</v>
      </c>
      <c r="Q384" s="2">
        <v>2.48</v>
      </c>
      <c r="R384" s="6">
        <f>Q384-(Q384*0.2)</f>
        <v>1.984</v>
      </c>
      <c r="S384" s="15">
        <f t="shared" si="35"/>
        <v>2.1823999999999999</v>
      </c>
      <c r="T384" s="52">
        <f t="shared" si="36"/>
        <v>1.8451200000000001</v>
      </c>
      <c r="U384" s="40">
        <f t="shared" si="37"/>
        <v>7.8368000000000007E-2</v>
      </c>
      <c r="V384" s="52">
        <f t="shared" si="38"/>
        <v>0.13888</v>
      </c>
      <c r="W384" s="15">
        <f t="shared" si="39"/>
        <v>6.0511999999999996E-2</v>
      </c>
      <c r="X384" s="40">
        <f t="shared" si="40"/>
        <v>1.5127999999999999E-3</v>
      </c>
      <c r="Y384" s="15">
        <f t="shared" si="41"/>
        <v>1.8466328000000001</v>
      </c>
    </row>
    <row r="385" spans="1:25" x14ac:dyDescent="0.25">
      <c r="A385" s="87" t="s">
        <v>1176</v>
      </c>
      <c r="B385" s="88"/>
      <c r="C385" s="84" t="s">
        <v>1309</v>
      </c>
      <c r="D385" s="85"/>
      <c r="E385" s="86"/>
      <c r="F385" s="63" t="s">
        <v>1178</v>
      </c>
      <c r="G385" s="84" t="s">
        <v>1179</v>
      </c>
      <c r="H385" s="85"/>
      <c r="I385" s="85"/>
      <c r="J385" s="85"/>
      <c r="K385" s="85"/>
      <c r="L385" s="85"/>
      <c r="M385" s="85"/>
      <c r="N385" s="85"/>
      <c r="O385" s="85"/>
      <c r="P385" s="85"/>
      <c r="Q385" s="86"/>
      <c r="R385" s="68"/>
      <c r="S385" s="15"/>
      <c r="T385" s="52"/>
      <c r="U385" s="40"/>
      <c r="V385" s="52"/>
      <c r="W385" s="15"/>
      <c r="X385" s="40"/>
      <c r="Y385" s="15"/>
    </row>
    <row r="386" spans="1:25" x14ac:dyDescent="0.25">
      <c r="A386" s="10">
        <v>12539</v>
      </c>
      <c r="B386" s="84" t="s">
        <v>964</v>
      </c>
      <c r="C386" s="85"/>
      <c r="D386" s="86"/>
      <c r="E386" s="84" t="s">
        <v>532</v>
      </c>
      <c r="F386" s="85"/>
      <c r="G386" s="86"/>
      <c r="H386" s="2" t="s">
        <v>656</v>
      </c>
      <c r="I386" s="84" t="s">
        <v>533</v>
      </c>
      <c r="J386" s="86"/>
      <c r="K386" s="2">
        <v>175</v>
      </c>
      <c r="L386" s="84">
        <v>330</v>
      </c>
      <c r="M386" s="86"/>
      <c r="N386" s="84">
        <v>3</v>
      </c>
      <c r="O386" s="86"/>
      <c r="P386" s="2" t="s">
        <v>95</v>
      </c>
      <c r="Q386" s="2">
        <v>1.05</v>
      </c>
      <c r="R386" s="6">
        <f>Q386-(Q386*0.2)</f>
        <v>0.84000000000000008</v>
      </c>
      <c r="S386" s="15">
        <f t="shared" si="35"/>
        <v>0.92400000000000004</v>
      </c>
      <c r="T386" s="52">
        <f t="shared" si="36"/>
        <v>0.78120000000000012</v>
      </c>
      <c r="U386" s="40">
        <f t="shared" si="37"/>
        <v>3.3180000000000001E-2</v>
      </c>
      <c r="V386" s="52">
        <f t="shared" si="38"/>
        <v>5.8800000000000012E-2</v>
      </c>
      <c r="W386" s="15">
        <f t="shared" si="39"/>
        <v>2.5620000000000011E-2</v>
      </c>
      <c r="X386" s="40">
        <f t="shared" si="40"/>
        <v>6.4050000000000034E-4</v>
      </c>
      <c r="Y386" s="15">
        <f t="shared" si="41"/>
        <v>0.78184050000000016</v>
      </c>
    </row>
    <row r="387" spans="1:25" x14ac:dyDescent="0.25">
      <c r="A387" s="87" t="s">
        <v>1176</v>
      </c>
      <c r="B387" s="88"/>
      <c r="C387" s="84" t="s">
        <v>1310</v>
      </c>
      <c r="D387" s="85"/>
      <c r="E387" s="86"/>
      <c r="F387" s="63" t="s">
        <v>1178</v>
      </c>
      <c r="G387" s="84" t="s">
        <v>1179</v>
      </c>
      <c r="H387" s="85"/>
      <c r="I387" s="85"/>
      <c r="J387" s="85"/>
      <c r="K387" s="85"/>
      <c r="L387" s="85"/>
      <c r="M387" s="85"/>
      <c r="N387" s="85"/>
      <c r="O387" s="85"/>
      <c r="P387" s="85"/>
      <c r="Q387" s="86"/>
      <c r="R387" s="68"/>
      <c r="S387" s="15"/>
      <c r="T387" s="52"/>
      <c r="U387" s="40"/>
      <c r="V387" s="52"/>
      <c r="W387" s="15"/>
      <c r="X387" s="40"/>
      <c r="Y387" s="15"/>
    </row>
    <row r="388" spans="1:25" x14ac:dyDescent="0.25">
      <c r="A388" s="10">
        <v>12538</v>
      </c>
      <c r="B388" s="84" t="s">
        <v>969</v>
      </c>
      <c r="C388" s="85"/>
      <c r="D388" s="86"/>
      <c r="E388" s="84" t="s">
        <v>532</v>
      </c>
      <c r="F388" s="85"/>
      <c r="G388" s="86"/>
      <c r="H388" s="2" t="s">
        <v>656</v>
      </c>
      <c r="I388" s="84" t="s">
        <v>533</v>
      </c>
      <c r="J388" s="86"/>
      <c r="K388" s="2">
        <v>175</v>
      </c>
      <c r="L388" s="84">
        <v>450</v>
      </c>
      <c r="M388" s="86"/>
      <c r="N388" s="84">
        <v>3</v>
      </c>
      <c r="O388" s="86"/>
      <c r="P388" s="2" t="s">
        <v>95</v>
      </c>
      <c r="Q388" s="2">
        <v>0.91</v>
      </c>
      <c r="R388" s="6">
        <f>Q388-(Q388*0.2)</f>
        <v>0.72799999999999998</v>
      </c>
      <c r="S388" s="15">
        <f t="shared" si="35"/>
        <v>0.80080000000000007</v>
      </c>
      <c r="T388" s="52">
        <f t="shared" si="36"/>
        <v>0.67703999999999998</v>
      </c>
      <c r="U388" s="40">
        <f t="shared" si="37"/>
        <v>2.8756E-2</v>
      </c>
      <c r="V388" s="52">
        <f t="shared" si="38"/>
        <v>5.0960000000000005E-2</v>
      </c>
      <c r="W388" s="15">
        <f t="shared" si="39"/>
        <v>2.2204000000000005E-2</v>
      </c>
      <c r="X388" s="40">
        <f t="shared" si="40"/>
        <v>5.551000000000001E-4</v>
      </c>
      <c r="Y388" s="15">
        <f t="shared" si="41"/>
        <v>0.67759510000000001</v>
      </c>
    </row>
    <row r="389" spans="1:25" x14ac:dyDescent="0.25">
      <c r="A389" s="87" t="s">
        <v>1176</v>
      </c>
      <c r="B389" s="88"/>
      <c r="C389" s="84" t="s">
        <v>1311</v>
      </c>
      <c r="D389" s="85"/>
      <c r="E389" s="86"/>
      <c r="F389" s="63" t="s">
        <v>1178</v>
      </c>
      <c r="G389" s="84" t="s">
        <v>1179</v>
      </c>
      <c r="H389" s="85"/>
      <c r="I389" s="85"/>
      <c r="J389" s="85"/>
      <c r="K389" s="85"/>
      <c r="L389" s="85"/>
      <c r="M389" s="85"/>
      <c r="N389" s="85"/>
      <c r="O389" s="85"/>
      <c r="P389" s="85"/>
      <c r="Q389" s="86"/>
      <c r="R389" s="68"/>
      <c r="S389" s="15"/>
      <c r="T389" s="52"/>
      <c r="U389" s="40"/>
      <c r="V389" s="52"/>
      <c r="W389" s="15"/>
      <c r="X389" s="40"/>
      <c r="Y389" s="15"/>
    </row>
    <row r="390" spans="1:25" x14ac:dyDescent="0.25">
      <c r="A390" s="10">
        <v>12528</v>
      </c>
      <c r="B390" s="84" t="s">
        <v>974</v>
      </c>
      <c r="C390" s="85"/>
      <c r="D390" s="86"/>
      <c r="E390" s="84" t="s">
        <v>532</v>
      </c>
      <c r="F390" s="85"/>
      <c r="G390" s="86"/>
      <c r="H390" s="2" t="s">
        <v>656</v>
      </c>
      <c r="I390" s="84" t="s">
        <v>533</v>
      </c>
      <c r="J390" s="86"/>
      <c r="K390" s="2">
        <v>145</v>
      </c>
      <c r="L390" s="84">
        <v>300</v>
      </c>
      <c r="M390" s="86"/>
      <c r="N390" s="84">
        <v>3</v>
      </c>
      <c r="O390" s="86"/>
      <c r="P390" s="2" t="s">
        <v>95</v>
      </c>
      <c r="Q390" s="2">
        <v>0.81</v>
      </c>
      <c r="R390" s="6">
        <f>Q390-(Q390*0.2)</f>
        <v>0.64800000000000002</v>
      </c>
      <c r="S390" s="15">
        <f t="shared" ref="S390:S414" si="42">Q390*0.88</f>
        <v>0.7128000000000001</v>
      </c>
      <c r="T390" s="52">
        <f t="shared" ref="T390:T414" si="43">R390*0.93</f>
        <v>0.60264000000000006</v>
      </c>
      <c r="U390" s="40">
        <f t="shared" ref="U390:U414" si="44">R390*3.95%</f>
        <v>2.5596000000000001E-2</v>
      </c>
      <c r="V390" s="52">
        <f t="shared" ref="V390:V414" si="45">R390*7%</f>
        <v>4.5360000000000004E-2</v>
      </c>
      <c r="W390" s="15">
        <f t="shared" ref="W390:W414" si="46">V390-U390</f>
        <v>1.9764000000000004E-2</v>
      </c>
      <c r="X390" s="40">
        <f t="shared" ref="X390:X414" si="47">W390*2.5%</f>
        <v>4.9410000000000014E-4</v>
      </c>
      <c r="Y390" s="15">
        <f t="shared" ref="Y390:Y416" si="48">T390+X390</f>
        <v>0.60313410000000012</v>
      </c>
    </row>
    <row r="391" spans="1:25" x14ac:dyDescent="0.25">
      <c r="A391" s="87" t="s">
        <v>1176</v>
      </c>
      <c r="B391" s="88"/>
      <c r="C391" s="84" t="s">
        <v>1312</v>
      </c>
      <c r="D391" s="85"/>
      <c r="E391" s="86"/>
      <c r="F391" s="63" t="s">
        <v>1178</v>
      </c>
      <c r="G391" s="84" t="s">
        <v>1179</v>
      </c>
      <c r="H391" s="85"/>
      <c r="I391" s="85"/>
      <c r="J391" s="85"/>
      <c r="K391" s="85"/>
      <c r="L391" s="85"/>
      <c r="M391" s="85"/>
      <c r="N391" s="85"/>
      <c r="O391" s="85"/>
      <c r="P391" s="85"/>
      <c r="Q391" s="86"/>
      <c r="R391" s="68"/>
      <c r="S391" s="15"/>
      <c r="T391" s="52"/>
      <c r="U391" s="40"/>
      <c r="V391" s="52"/>
      <c r="W391" s="15"/>
      <c r="X391" s="40"/>
      <c r="Y391" s="15"/>
    </row>
    <row r="392" spans="1:25" x14ac:dyDescent="0.25">
      <c r="A392" s="10">
        <v>12728</v>
      </c>
      <c r="B392" s="84" t="s">
        <v>979</v>
      </c>
      <c r="C392" s="85"/>
      <c r="D392" s="86"/>
      <c r="E392" s="84" t="s">
        <v>12</v>
      </c>
      <c r="F392" s="85"/>
      <c r="G392" s="86"/>
      <c r="H392" s="2" t="s">
        <v>26</v>
      </c>
      <c r="I392" s="84" t="s">
        <v>13</v>
      </c>
      <c r="J392" s="86"/>
      <c r="K392" s="2">
        <v>545</v>
      </c>
      <c r="L392" s="84">
        <v>285</v>
      </c>
      <c r="M392" s="86"/>
      <c r="N392" s="84">
        <v>1050</v>
      </c>
      <c r="O392" s="86"/>
      <c r="P392" s="2" t="s">
        <v>920</v>
      </c>
      <c r="Q392" s="2">
        <v>24.53</v>
      </c>
      <c r="R392" s="6">
        <f>Q392-(Q392*0.2)</f>
        <v>19.624000000000002</v>
      </c>
      <c r="S392" s="15">
        <f t="shared" si="42"/>
        <v>21.586400000000001</v>
      </c>
      <c r="T392" s="52">
        <f t="shared" si="43"/>
        <v>18.250320000000002</v>
      </c>
      <c r="U392" s="40">
        <f t="shared" si="44"/>
        <v>0.77514800000000006</v>
      </c>
      <c r="V392" s="52">
        <f t="shared" si="45"/>
        <v>1.3736800000000002</v>
      </c>
      <c r="W392" s="15">
        <f t="shared" si="46"/>
        <v>0.59853200000000017</v>
      </c>
      <c r="X392" s="40">
        <f t="shared" si="47"/>
        <v>1.4963300000000006E-2</v>
      </c>
      <c r="Y392" s="15">
        <f t="shared" si="48"/>
        <v>18.265283300000004</v>
      </c>
    </row>
    <row r="393" spans="1:25" x14ac:dyDescent="0.25">
      <c r="A393" s="87" t="s">
        <v>1176</v>
      </c>
      <c r="B393" s="88"/>
      <c r="C393" s="84">
        <v>1280</v>
      </c>
      <c r="D393" s="85"/>
      <c r="E393" s="86"/>
      <c r="F393" s="63" t="s">
        <v>1178</v>
      </c>
      <c r="G393" s="84" t="s">
        <v>1179</v>
      </c>
      <c r="H393" s="85"/>
      <c r="I393" s="85"/>
      <c r="J393" s="85"/>
      <c r="K393" s="85"/>
      <c r="L393" s="85"/>
      <c r="M393" s="85"/>
      <c r="N393" s="85"/>
      <c r="O393" s="85"/>
      <c r="P393" s="85"/>
      <c r="Q393" s="86"/>
      <c r="R393" s="68"/>
      <c r="S393" s="15"/>
      <c r="T393" s="52"/>
      <c r="U393" s="40"/>
      <c r="V393" s="52"/>
      <c r="W393" s="15"/>
      <c r="X393" s="40"/>
      <c r="Y393" s="15"/>
    </row>
    <row r="394" spans="1:25" x14ac:dyDescent="0.25">
      <c r="A394" s="10">
        <v>14187</v>
      </c>
      <c r="B394" s="84" t="s">
        <v>984</v>
      </c>
      <c r="C394" s="85"/>
      <c r="D394" s="86"/>
      <c r="E394" s="84" t="s">
        <v>12</v>
      </c>
      <c r="F394" s="85"/>
      <c r="G394" s="86"/>
      <c r="H394" s="2" t="s">
        <v>26</v>
      </c>
      <c r="I394" s="84" t="s">
        <v>13</v>
      </c>
      <c r="J394" s="86"/>
      <c r="K394" s="2">
        <v>590</v>
      </c>
      <c r="L394" s="84">
        <v>490</v>
      </c>
      <c r="M394" s="86"/>
      <c r="N394" s="84">
        <v>500</v>
      </c>
      <c r="O394" s="86"/>
      <c r="P394" s="2" t="s">
        <v>40</v>
      </c>
      <c r="Q394" s="2">
        <v>24.62</v>
      </c>
      <c r="R394" s="6">
        <f>Q394-(Q394*0.2)</f>
        <v>19.696000000000002</v>
      </c>
      <c r="S394" s="15">
        <f t="shared" si="42"/>
        <v>21.665600000000001</v>
      </c>
      <c r="T394" s="52">
        <f t="shared" si="43"/>
        <v>18.317280000000004</v>
      </c>
      <c r="U394" s="40">
        <f t="shared" si="44"/>
        <v>0.77799200000000002</v>
      </c>
      <c r="V394" s="52">
        <f t="shared" si="45"/>
        <v>1.3787200000000002</v>
      </c>
      <c r="W394" s="15">
        <f t="shared" si="46"/>
        <v>0.60072800000000015</v>
      </c>
      <c r="X394" s="40">
        <f t="shared" si="47"/>
        <v>1.5018200000000004E-2</v>
      </c>
      <c r="Y394" s="15">
        <f t="shared" si="48"/>
        <v>18.332298200000004</v>
      </c>
    </row>
    <row r="395" spans="1:25" x14ac:dyDescent="0.25">
      <c r="A395" s="87" t="s">
        <v>1176</v>
      </c>
      <c r="B395" s="88"/>
      <c r="C395" s="84">
        <v>111</v>
      </c>
      <c r="D395" s="85"/>
      <c r="E395" s="86"/>
      <c r="F395" s="63" t="s">
        <v>1178</v>
      </c>
      <c r="G395" s="84" t="s">
        <v>1179</v>
      </c>
      <c r="H395" s="85"/>
      <c r="I395" s="85"/>
      <c r="J395" s="85"/>
      <c r="K395" s="85"/>
      <c r="L395" s="85"/>
      <c r="M395" s="85"/>
      <c r="N395" s="85"/>
      <c r="O395" s="85"/>
      <c r="P395" s="85"/>
      <c r="Q395" s="86"/>
      <c r="R395" s="68"/>
      <c r="S395" s="15"/>
      <c r="T395" s="52"/>
      <c r="U395" s="40"/>
      <c r="V395" s="52"/>
      <c r="W395" s="15"/>
      <c r="X395" s="40"/>
      <c r="Y395" s="15"/>
    </row>
    <row r="396" spans="1:25" x14ac:dyDescent="0.25">
      <c r="A396" s="10">
        <v>12454</v>
      </c>
      <c r="B396" s="84" t="s">
        <v>989</v>
      </c>
      <c r="C396" s="85"/>
      <c r="D396" s="86"/>
      <c r="E396" s="84" t="s">
        <v>12</v>
      </c>
      <c r="F396" s="85"/>
      <c r="G396" s="86"/>
      <c r="H396" s="2" t="s">
        <v>26</v>
      </c>
      <c r="I396" s="84" t="s">
        <v>13</v>
      </c>
      <c r="J396" s="86"/>
      <c r="K396" s="2">
        <v>350</v>
      </c>
      <c r="L396" s="84">
        <v>285</v>
      </c>
      <c r="M396" s="86"/>
      <c r="N396" s="84">
        <v>1830</v>
      </c>
      <c r="O396" s="86"/>
      <c r="P396" s="2" t="s">
        <v>920</v>
      </c>
      <c r="Q396" s="2">
        <v>29.93</v>
      </c>
      <c r="R396" s="6">
        <f>Q396-(Q396*0.2)</f>
        <v>23.943999999999999</v>
      </c>
      <c r="S396" s="15">
        <f t="shared" si="42"/>
        <v>26.3384</v>
      </c>
      <c r="T396" s="52">
        <f t="shared" si="43"/>
        <v>22.26792</v>
      </c>
      <c r="U396" s="40">
        <f t="shared" si="44"/>
        <v>0.94578799999999996</v>
      </c>
      <c r="V396" s="52">
        <f t="shared" si="45"/>
        <v>1.67608</v>
      </c>
      <c r="W396" s="15">
        <f t="shared" si="46"/>
        <v>0.73029200000000005</v>
      </c>
      <c r="X396" s="40">
        <f t="shared" si="47"/>
        <v>1.8257300000000001E-2</v>
      </c>
      <c r="Y396" s="15">
        <f t="shared" si="48"/>
        <v>22.286177299999999</v>
      </c>
    </row>
    <row r="397" spans="1:25" x14ac:dyDescent="0.25">
      <c r="A397" s="87" t="s">
        <v>1176</v>
      </c>
      <c r="B397" s="88"/>
      <c r="C397" s="84">
        <v>1279</v>
      </c>
      <c r="D397" s="85"/>
      <c r="E397" s="86"/>
      <c r="F397" s="63" t="s">
        <v>1178</v>
      </c>
      <c r="G397" s="84" t="s">
        <v>1179</v>
      </c>
      <c r="H397" s="85"/>
      <c r="I397" s="85"/>
      <c r="J397" s="85"/>
      <c r="K397" s="85"/>
      <c r="L397" s="85"/>
      <c r="M397" s="85"/>
      <c r="N397" s="85"/>
      <c r="O397" s="85"/>
      <c r="P397" s="85"/>
      <c r="Q397" s="86"/>
      <c r="R397" s="68"/>
      <c r="S397" s="15"/>
      <c r="T397" s="52"/>
      <c r="U397" s="40"/>
      <c r="V397" s="52"/>
      <c r="W397" s="15"/>
      <c r="X397" s="40"/>
      <c r="Y397" s="15"/>
    </row>
    <row r="398" spans="1:25" x14ac:dyDescent="0.25">
      <c r="A398" s="10">
        <v>12845</v>
      </c>
      <c r="B398" s="84" t="s">
        <v>994</v>
      </c>
      <c r="C398" s="85"/>
      <c r="D398" s="86"/>
      <c r="E398" s="84" t="s">
        <v>12</v>
      </c>
      <c r="F398" s="85"/>
      <c r="G398" s="86"/>
      <c r="H398" s="2" t="s">
        <v>26</v>
      </c>
      <c r="I398" s="84" t="s">
        <v>13</v>
      </c>
      <c r="J398" s="86"/>
      <c r="K398" s="2">
        <v>710</v>
      </c>
      <c r="L398" s="84">
        <v>355</v>
      </c>
      <c r="M398" s="86"/>
      <c r="N398" s="84">
        <v>485</v>
      </c>
      <c r="O398" s="86"/>
      <c r="P398" s="2" t="s">
        <v>40</v>
      </c>
      <c r="Q398" s="2">
        <v>19.84</v>
      </c>
      <c r="R398" s="6">
        <f>Q398-(Q398*0.2)</f>
        <v>15.872</v>
      </c>
      <c r="S398" s="15">
        <f t="shared" si="42"/>
        <v>17.459199999999999</v>
      </c>
      <c r="T398" s="52">
        <f t="shared" si="43"/>
        <v>14.760960000000001</v>
      </c>
      <c r="U398" s="40">
        <f t="shared" si="44"/>
        <v>0.62694400000000006</v>
      </c>
      <c r="V398" s="52">
        <f t="shared" si="45"/>
        <v>1.11104</v>
      </c>
      <c r="W398" s="15">
        <f t="shared" si="46"/>
        <v>0.48409599999999997</v>
      </c>
      <c r="X398" s="40">
        <f t="shared" si="47"/>
        <v>1.2102399999999999E-2</v>
      </c>
      <c r="Y398" s="15">
        <f t="shared" si="48"/>
        <v>14.773062400000001</v>
      </c>
    </row>
    <row r="399" spans="1:25" x14ac:dyDescent="0.25">
      <c r="A399" s="87" t="s">
        <v>1176</v>
      </c>
      <c r="B399" s="88"/>
      <c r="C399" s="84">
        <v>114</v>
      </c>
      <c r="D399" s="85"/>
      <c r="E399" s="86"/>
      <c r="F399" s="63" t="s">
        <v>1178</v>
      </c>
      <c r="G399" s="84" t="s">
        <v>1179</v>
      </c>
      <c r="H399" s="85"/>
      <c r="I399" s="85"/>
      <c r="J399" s="85"/>
      <c r="K399" s="85"/>
      <c r="L399" s="85"/>
      <c r="M399" s="85"/>
      <c r="N399" s="85"/>
      <c r="O399" s="85"/>
      <c r="P399" s="85"/>
      <c r="Q399" s="86"/>
      <c r="R399" s="68"/>
      <c r="S399" s="15"/>
      <c r="T399" s="52"/>
      <c r="U399" s="40"/>
      <c r="V399" s="52"/>
      <c r="W399" s="15"/>
      <c r="X399" s="40"/>
      <c r="Y399" s="15"/>
    </row>
    <row r="400" spans="1:25" x14ac:dyDescent="0.25">
      <c r="A400" s="10">
        <v>14669</v>
      </c>
      <c r="B400" s="84" t="s">
        <v>999</v>
      </c>
      <c r="C400" s="85"/>
      <c r="D400" s="86"/>
      <c r="E400" s="84" t="s">
        <v>12</v>
      </c>
      <c r="F400" s="85"/>
      <c r="G400" s="86"/>
      <c r="H400" s="2" t="s">
        <v>26</v>
      </c>
      <c r="I400" s="84" t="s">
        <v>13</v>
      </c>
      <c r="J400" s="86"/>
      <c r="K400" s="2">
        <v>440</v>
      </c>
      <c r="L400" s="84">
        <v>270</v>
      </c>
      <c r="M400" s="86"/>
      <c r="N400" s="84">
        <v>970</v>
      </c>
      <c r="O400" s="86"/>
      <c r="P400" s="2" t="s">
        <v>920</v>
      </c>
      <c r="Q400" s="2">
        <v>20.71</v>
      </c>
      <c r="R400" s="6">
        <f>Q400-(Q400*0.2)</f>
        <v>16.568000000000001</v>
      </c>
      <c r="S400" s="15">
        <f t="shared" si="42"/>
        <v>18.224800000000002</v>
      </c>
      <c r="T400" s="52">
        <f t="shared" si="43"/>
        <v>15.408240000000003</v>
      </c>
      <c r="U400" s="40">
        <f t="shared" si="44"/>
        <v>0.65443600000000002</v>
      </c>
      <c r="V400" s="52">
        <f t="shared" si="45"/>
        <v>1.1597600000000001</v>
      </c>
      <c r="W400" s="15">
        <f t="shared" si="46"/>
        <v>0.50532400000000011</v>
      </c>
      <c r="X400" s="40">
        <f t="shared" si="47"/>
        <v>1.2633100000000003E-2</v>
      </c>
      <c r="Y400" s="15">
        <f t="shared" si="48"/>
        <v>15.420873100000003</v>
      </c>
    </row>
    <row r="401" spans="1:26" x14ac:dyDescent="0.25">
      <c r="A401" s="87" t="s">
        <v>1176</v>
      </c>
      <c r="B401" s="88"/>
      <c r="C401" s="84">
        <v>113</v>
      </c>
      <c r="D401" s="85"/>
      <c r="E401" s="86"/>
      <c r="F401" s="63" t="s">
        <v>1178</v>
      </c>
      <c r="G401" s="84" t="s">
        <v>1179</v>
      </c>
      <c r="H401" s="85"/>
      <c r="I401" s="85"/>
      <c r="J401" s="85"/>
      <c r="K401" s="85"/>
      <c r="L401" s="85"/>
      <c r="M401" s="85"/>
      <c r="N401" s="85"/>
      <c r="O401" s="85"/>
      <c r="P401" s="85"/>
      <c r="Q401" s="86"/>
      <c r="R401" s="68"/>
      <c r="S401" s="15"/>
      <c r="T401" s="52"/>
      <c r="U401" s="40"/>
      <c r="V401" s="52"/>
      <c r="W401" s="15"/>
      <c r="X401" s="40"/>
      <c r="Y401" s="15"/>
    </row>
    <row r="402" spans="1:26" x14ac:dyDescent="0.25">
      <c r="A402" s="10">
        <v>12453</v>
      </c>
      <c r="B402" s="84" t="s">
        <v>1004</v>
      </c>
      <c r="C402" s="85"/>
      <c r="D402" s="86"/>
      <c r="E402" s="84" t="s">
        <v>12</v>
      </c>
      <c r="F402" s="85"/>
      <c r="G402" s="86"/>
      <c r="H402" s="2" t="s">
        <v>26</v>
      </c>
      <c r="I402" s="84" t="s">
        <v>13</v>
      </c>
      <c r="J402" s="86"/>
      <c r="K402" s="2">
        <v>440</v>
      </c>
      <c r="L402" s="84">
        <v>270</v>
      </c>
      <c r="M402" s="86"/>
      <c r="N402" s="84">
        <v>1575</v>
      </c>
      <c r="O402" s="86"/>
      <c r="P402" s="2" t="s">
        <v>920</v>
      </c>
      <c r="Q402" s="2">
        <v>33.03</v>
      </c>
      <c r="R402" s="6">
        <f>Q402-(Q402*0.2)</f>
        <v>26.423999999999999</v>
      </c>
      <c r="S402" s="15">
        <f t="shared" si="42"/>
        <v>29.066400000000002</v>
      </c>
      <c r="T402" s="52">
        <f t="shared" si="43"/>
        <v>24.57432</v>
      </c>
      <c r="U402" s="40">
        <f t="shared" si="44"/>
        <v>1.0437479999999999</v>
      </c>
      <c r="V402" s="52">
        <f t="shared" si="45"/>
        <v>1.8496800000000002</v>
      </c>
      <c r="W402" s="15">
        <f t="shared" si="46"/>
        <v>0.80593200000000031</v>
      </c>
      <c r="X402" s="40">
        <f t="shared" si="47"/>
        <v>2.0148300000000008E-2</v>
      </c>
      <c r="Y402" s="15">
        <f t="shared" si="48"/>
        <v>24.594468299999999</v>
      </c>
    </row>
    <row r="403" spans="1:26" x14ac:dyDescent="0.25">
      <c r="A403" s="87" t="s">
        <v>1176</v>
      </c>
      <c r="B403" s="88"/>
      <c r="C403" s="84">
        <v>1275</v>
      </c>
      <c r="D403" s="85"/>
      <c r="E403" s="86"/>
      <c r="F403" s="63" t="s">
        <v>1178</v>
      </c>
      <c r="G403" s="84" t="s">
        <v>1179</v>
      </c>
      <c r="H403" s="85"/>
      <c r="I403" s="85"/>
      <c r="J403" s="85"/>
      <c r="K403" s="85"/>
      <c r="L403" s="85"/>
      <c r="M403" s="85"/>
      <c r="N403" s="85"/>
      <c r="O403" s="85"/>
      <c r="P403" s="85"/>
      <c r="Q403" s="86"/>
      <c r="R403" s="68"/>
      <c r="S403" s="15"/>
      <c r="T403" s="52"/>
      <c r="U403" s="40"/>
      <c r="V403" s="52"/>
      <c r="W403" s="15"/>
      <c r="X403" s="40"/>
      <c r="Y403" s="15"/>
    </row>
    <row r="404" spans="1:26" x14ac:dyDescent="0.25">
      <c r="A404" s="10">
        <v>12451</v>
      </c>
      <c r="B404" s="84" t="s">
        <v>1009</v>
      </c>
      <c r="C404" s="85"/>
      <c r="D404" s="86"/>
      <c r="E404" s="84" t="s">
        <v>12</v>
      </c>
      <c r="F404" s="85"/>
      <c r="G404" s="86"/>
      <c r="H404" s="2" t="s">
        <v>26</v>
      </c>
      <c r="I404" s="84" t="s">
        <v>13</v>
      </c>
      <c r="J404" s="86"/>
      <c r="K404" s="2">
        <v>805</v>
      </c>
      <c r="L404" s="84">
        <v>520</v>
      </c>
      <c r="M404" s="86"/>
      <c r="N404" s="84">
        <v>540</v>
      </c>
      <c r="O404" s="86"/>
      <c r="P404" s="2" t="s">
        <v>920</v>
      </c>
      <c r="Q404" s="2">
        <v>30.89</v>
      </c>
      <c r="R404" s="6">
        <f>Q404-(Q404*0.2)</f>
        <v>24.712</v>
      </c>
      <c r="S404" s="15">
        <f t="shared" si="42"/>
        <v>27.183199999999999</v>
      </c>
      <c r="T404" s="52">
        <f t="shared" si="43"/>
        <v>22.98216</v>
      </c>
      <c r="U404" s="40">
        <f t="shared" si="44"/>
        <v>0.97612399999999999</v>
      </c>
      <c r="V404" s="52">
        <f t="shared" si="45"/>
        <v>1.72984</v>
      </c>
      <c r="W404" s="15">
        <f t="shared" si="46"/>
        <v>0.75371600000000005</v>
      </c>
      <c r="X404" s="40">
        <f t="shared" si="47"/>
        <v>1.8842900000000003E-2</v>
      </c>
      <c r="Y404" s="15">
        <f t="shared" si="48"/>
        <v>23.0010029</v>
      </c>
    </row>
    <row r="405" spans="1:26" x14ac:dyDescent="0.25">
      <c r="A405" s="87" t="s">
        <v>1176</v>
      </c>
      <c r="B405" s="88"/>
      <c r="C405" s="84">
        <v>1265</v>
      </c>
      <c r="D405" s="85"/>
      <c r="E405" s="86"/>
      <c r="F405" s="63" t="s">
        <v>1178</v>
      </c>
      <c r="G405" s="84" t="s">
        <v>1179</v>
      </c>
      <c r="H405" s="85"/>
      <c r="I405" s="85"/>
      <c r="J405" s="85"/>
      <c r="K405" s="85"/>
      <c r="L405" s="85"/>
      <c r="M405" s="85"/>
      <c r="N405" s="85"/>
      <c r="O405" s="85"/>
      <c r="P405" s="85"/>
      <c r="Q405" s="86"/>
      <c r="R405" s="68"/>
      <c r="S405" s="15"/>
      <c r="T405" s="52"/>
      <c r="U405" s="40"/>
      <c r="V405" s="52"/>
      <c r="W405" s="15"/>
      <c r="X405" s="40"/>
      <c r="Y405" s="15"/>
    </row>
    <row r="406" spans="1:26" x14ac:dyDescent="0.25">
      <c r="A406" s="10">
        <v>12844</v>
      </c>
      <c r="B406" s="84" t="s">
        <v>1014</v>
      </c>
      <c r="C406" s="85"/>
      <c r="D406" s="86"/>
      <c r="E406" s="84" t="s">
        <v>12</v>
      </c>
      <c r="F406" s="85"/>
      <c r="G406" s="86"/>
      <c r="H406" s="2" t="s">
        <v>26</v>
      </c>
      <c r="I406" s="84" t="s">
        <v>13</v>
      </c>
      <c r="J406" s="86"/>
      <c r="K406" s="2">
        <v>485</v>
      </c>
      <c r="L406" s="84">
        <v>290</v>
      </c>
      <c r="M406" s="86"/>
      <c r="N406" s="84">
        <v>970</v>
      </c>
      <c r="O406" s="86"/>
      <c r="P406" s="2" t="s">
        <v>920</v>
      </c>
      <c r="Q406" s="2">
        <v>21.73</v>
      </c>
      <c r="R406" s="6">
        <f>Q406-(Q406*0.2)</f>
        <v>17.384</v>
      </c>
      <c r="S406" s="15">
        <f t="shared" si="42"/>
        <v>19.122399999999999</v>
      </c>
      <c r="T406" s="52">
        <f t="shared" si="43"/>
        <v>16.167120000000001</v>
      </c>
      <c r="U406" s="40">
        <f t="shared" si="44"/>
        <v>0.68666800000000006</v>
      </c>
      <c r="V406" s="52">
        <f t="shared" si="45"/>
        <v>1.2168800000000002</v>
      </c>
      <c r="W406" s="15">
        <f t="shared" si="46"/>
        <v>0.53021200000000013</v>
      </c>
      <c r="X406" s="40">
        <f t="shared" si="47"/>
        <v>1.3255300000000005E-2</v>
      </c>
      <c r="Y406" s="15">
        <f t="shared" si="48"/>
        <v>16.180375300000001</v>
      </c>
    </row>
    <row r="407" spans="1:26" x14ac:dyDescent="0.25">
      <c r="A407" s="87" t="s">
        <v>1176</v>
      </c>
      <c r="B407" s="88"/>
      <c r="C407" s="84">
        <v>110</v>
      </c>
      <c r="D407" s="85"/>
      <c r="E407" s="86"/>
      <c r="F407" s="63" t="s">
        <v>1178</v>
      </c>
      <c r="G407" s="84" t="s">
        <v>1179</v>
      </c>
      <c r="H407" s="85"/>
      <c r="I407" s="85"/>
      <c r="J407" s="85"/>
      <c r="K407" s="85"/>
      <c r="L407" s="85"/>
      <c r="M407" s="85"/>
      <c r="N407" s="85"/>
      <c r="O407" s="85"/>
      <c r="P407" s="85"/>
      <c r="Q407" s="86"/>
      <c r="R407" s="68"/>
      <c r="S407" s="15"/>
      <c r="T407" s="52"/>
      <c r="U407" s="40"/>
      <c r="V407" s="52"/>
      <c r="W407" s="15"/>
      <c r="X407" s="40"/>
      <c r="Y407" s="15"/>
    </row>
    <row r="408" spans="1:26" x14ac:dyDescent="0.25">
      <c r="A408" s="10">
        <v>12843</v>
      </c>
      <c r="B408" s="84" t="s">
        <v>1019</v>
      </c>
      <c r="C408" s="85"/>
      <c r="D408" s="86"/>
      <c r="E408" s="84" t="s">
        <v>12</v>
      </c>
      <c r="F408" s="85"/>
      <c r="G408" s="86"/>
      <c r="H408" s="2" t="s">
        <v>26</v>
      </c>
      <c r="I408" s="84" t="s">
        <v>13</v>
      </c>
      <c r="J408" s="86"/>
      <c r="K408" s="2">
        <v>485</v>
      </c>
      <c r="L408" s="84">
        <v>290</v>
      </c>
      <c r="M408" s="86"/>
      <c r="N408" s="84">
        <v>1640</v>
      </c>
      <c r="O408" s="86"/>
      <c r="P408" s="2" t="s">
        <v>920</v>
      </c>
      <c r="Q408" s="2">
        <v>32.950000000000003</v>
      </c>
      <c r="R408" s="6">
        <f>Q408-(Q408*0.2)</f>
        <v>26.360000000000003</v>
      </c>
      <c r="S408" s="15">
        <f t="shared" si="42"/>
        <v>28.996000000000002</v>
      </c>
      <c r="T408" s="52">
        <f t="shared" si="43"/>
        <v>24.514800000000005</v>
      </c>
      <c r="U408" s="40">
        <f t="shared" si="44"/>
        <v>1.04122</v>
      </c>
      <c r="V408" s="52">
        <f t="shared" si="45"/>
        <v>1.8452000000000004</v>
      </c>
      <c r="W408" s="15">
        <f t="shared" si="46"/>
        <v>0.80398000000000036</v>
      </c>
      <c r="X408" s="40">
        <f t="shared" si="47"/>
        <v>2.009950000000001E-2</v>
      </c>
      <c r="Y408" s="15">
        <f t="shared" si="48"/>
        <v>24.534899500000005</v>
      </c>
    </row>
    <row r="409" spans="1:26" x14ac:dyDescent="0.25">
      <c r="A409" s="87" t="s">
        <v>1176</v>
      </c>
      <c r="B409" s="88"/>
      <c r="C409" s="84">
        <v>109</v>
      </c>
      <c r="D409" s="85"/>
      <c r="E409" s="86"/>
      <c r="F409" s="63" t="s">
        <v>1178</v>
      </c>
      <c r="G409" s="84" t="s">
        <v>1179</v>
      </c>
      <c r="H409" s="85"/>
      <c r="I409" s="85"/>
      <c r="J409" s="85"/>
      <c r="K409" s="85"/>
      <c r="L409" s="85"/>
      <c r="M409" s="85"/>
      <c r="N409" s="85"/>
      <c r="O409" s="85"/>
      <c r="P409" s="85"/>
      <c r="Q409" s="86"/>
      <c r="R409" s="68"/>
      <c r="S409" s="15"/>
      <c r="T409" s="52"/>
      <c r="U409" s="40"/>
      <c r="V409" s="52"/>
      <c r="W409" s="15"/>
      <c r="X409" s="40"/>
      <c r="Y409" s="15"/>
    </row>
    <row r="410" spans="1:26" x14ac:dyDescent="0.25">
      <c r="A410" s="10">
        <v>12452</v>
      </c>
      <c r="B410" s="84" t="s">
        <v>1024</v>
      </c>
      <c r="C410" s="85"/>
      <c r="D410" s="86"/>
      <c r="E410" s="84" t="s">
        <v>12</v>
      </c>
      <c r="F410" s="85"/>
      <c r="G410" s="86"/>
      <c r="H410" s="2" t="s">
        <v>26</v>
      </c>
      <c r="I410" s="84" t="s">
        <v>13</v>
      </c>
      <c r="J410" s="86"/>
      <c r="K410" s="2">
        <v>650</v>
      </c>
      <c r="L410" s="84">
        <v>350</v>
      </c>
      <c r="M410" s="86"/>
      <c r="N410" s="84">
        <v>540</v>
      </c>
      <c r="O410" s="86"/>
      <c r="P410" s="2" t="s">
        <v>40</v>
      </c>
      <c r="Q410" s="2">
        <v>19.760000000000002</v>
      </c>
      <c r="R410" s="6">
        <f>Q410-(Q410*0.2)</f>
        <v>15.808000000000002</v>
      </c>
      <c r="S410" s="15">
        <f t="shared" si="42"/>
        <v>17.3888</v>
      </c>
      <c r="T410" s="52">
        <f t="shared" si="43"/>
        <v>14.701440000000002</v>
      </c>
      <c r="U410" s="40">
        <f t="shared" si="44"/>
        <v>0.62441600000000008</v>
      </c>
      <c r="V410" s="52">
        <f t="shared" si="45"/>
        <v>1.1065600000000002</v>
      </c>
      <c r="W410" s="15">
        <f t="shared" si="46"/>
        <v>0.48214400000000013</v>
      </c>
      <c r="X410" s="40">
        <f t="shared" si="47"/>
        <v>1.2053600000000005E-2</v>
      </c>
      <c r="Y410" s="15">
        <f t="shared" si="48"/>
        <v>14.713493600000001</v>
      </c>
    </row>
    <row r="411" spans="1:26" x14ac:dyDescent="0.25">
      <c r="A411" s="87" t="s">
        <v>1176</v>
      </c>
      <c r="B411" s="88"/>
      <c r="C411" s="84">
        <v>1269</v>
      </c>
      <c r="D411" s="85"/>
      <c r="E411" s="86"/>
      <c r="F411" s="63" t="s">
        <v>1178</v>
      </c>
      <c r="G411" s="84" t="s">
        <v>1179</v>
      </c>
      <c r="H411" s="85"/>
      <c r="I411" s="85"/>
      <c r="J411" s="85"/>
      <c r="K411" s="85"/>
      <c r="L411" s="85"/>
      <c r="M411" s="85"/>
      <c r="N411" s="85"/>
      <c r="O411" s="85"/>
      <c r="P411" s="85"/>
      <c r="Q411" s="86"/>
      <c r="R411" s="68"/>
      <c r="S411" s="15"/>
      <c r="T411" s="52"/>
      <c r="U411" s="40"/>
      <c r="V411" s="52"/>
      <c r="W411" s="15"/>
      <c r="X411" s="40"/>
      <c r="Y411" s="15"/>
    </row>
    <row r="412" spans="1:26" x14ac:dyDescent="0.25">
      <c r="A412" s="10">
        <v>11589</v>
      </c>
      <c r="B412" s="84" t="s">
        <v>1029</v>
      </c>
      <c r="C412" s="85"/>
      <c r="D412" s="86"/>
      <c r="E412" s="84" t="s">
        <v>12</v>
      </c>
      <c r="F412" s="85"/>
      <c r="G412" s="86"/>
      <c r="H412" s="2" t="s">
        <v>26</v>
      </c>
      <c r="I412" s="84" t="s">
        <v>13</v>
      </c>
      <c r="J412" s="86"/>
      <c r="K412" s="2">
        <v>540</v>
      </c>
      <c r="L412" s="84">
        <v>330</v>
      </c>
      <c r="M412" s="86"/>
      <c r="N412" s="84">
        <v>1050</v>
      </c>
      <c r="O412" s="86"/>
      <c r="P412" s="2" t="s">
        <v>920</v>
      </c>
      <c r="Q412" s="2">
        <v>26.56</v>
      </c>
      <c r="R412" s="6">
        <f>Q412-(Q412*0.2)</f>
        <v>21.247999999999998</v>
      </c>
      <c r="S412" s="15">
        <f t="shared" si="42"/>
        <v>23.372799999999998</v>
      </c>
      <c r="T412" s="52">
        <f t="shared" si="43"/>
        <v>19.760639999999999</v>
      </c>
      <c r="U412" s="40">
        <f t="shared" si="44"/>
        <v>0.83929599999999993</v>
      </c>
      <c r="V412" s="52">
        <f t="shared" si="45"/>
        <v>1.48736</v>
      </c>
      <c r="W412" s="15">
        <f t="shared" si="46"/>
        <v>0.64806400000000008</v>
      </c>
      <c r="X412" s="40">
        <f t="shared" si="47"/>
        <v>1.6201600000000003E-2</v>
      </c>
      <c r="Y412" s="15">
        <f t="shared" si="48"/>
        <v>19.776841599999997</v>
      </c>
    </row>
    <row r="413" spans="1:26" x14ac:dyDescent="0.25">
      <c r="A413" s="87" t="s">
        <v>1176</v>
      </c>
      <c r="B413" s="88"/>
      <c r="C413" s="84">
        <v>1267</v>
      </c>
      <c r="D413" s="85"/>
      <c r="E413" s="86"/>
      <c r="F413" s="63" t="s">
        <v>1178</v>
      </c>
      <c r="G413" s="84" t="s">
        <v>1179</v>
      </c>
      <c r="H413" s="85"/>
      <c r="I413" s="85"/>
      <c r="J413" s="85"/>
      <c r="K413" s="85"/>
      <c r="L413" s="85"/>
      <c r="M413" s="85"/>
      <c r="N413" s="85"/>
      <c r="O413" s="85"/>
      <c r="P413" s="85"/>
      <c r="Q413" s="86"/>
      <c r="R413" s="68"/>
      <c r="S413" s="15"/>
      <c r="T413" s="52"/>
      <c r="U413" s="40"/>
      <c r="V413" s="52"/>
      <c r="W413" s="15"/>
      <c r="X413" s="40"/>
      <c r="Y413" s="15"/>
    </row>
    <row r="414" spans="1:26" x14ac:dyDescent="0.25">
      <c r="A414" s="10">
        <v>12842</v>
      </c>
      <c r="B414" s="84" t="s">
        <v>1034</v>
      </c>
      <c r="C414" s="85"/>
      <c r="D414" s="86"/>
      <c r="E414" s="84" t="s">
        <v>12</v>
      </c>
      <c r="F414" s="85"/>
      <c r="G414" s="86"/>
      <c r="H414" s="2" t="s">
        <v>26</v>
      </c>
      <c r="I414" s="84" t="s">
        <v>13</v>
      </c>
      <c r="J414" s="86"/>
      <c r="K414" s="2">
        <v>540</v>
      </c>
      <c r="L414" s="84">
        <v>330</v>
      </c>
      <c r="M414" s="86"/>
      <c r="N414" s="84">
        <v>1740</v>
      </c>
      <c r="O414" s="86"/>
      <c r="P414" s="2" t="s">
        <v>920</v>
      </c>
      <c r="Q414" s="2">
        <v>39.619999999999997</v>
      </c>
      <c r="R414" s="6">
        <f>Q414-(Q414*0.2)</f>
        <v>31.695999999999998</v>
      </c>
      <c r="S414" s="15">
        <f t="shared" si="42"/>
        <v>34.865600000000001</v>
      </c>
      <c r="T414" s="52">
        <f t="shared" si="43"/>
        <v>29.47728</v>
      </c>
      <c r="U414" s="40">
        <f t="shared" si="44"/>
        <v>1.251992</v>
      </c>
      <c r="V414" s="52">
        <f t="shared" si="45"/>
        <v>2.2187200000000002</v>
      </c>
      <c r="W414" s="15">
        <f t="shared" si="46"/>
        <v>0.96672800000000025</v>
      </c>
      <c r="X414" s="40">
        <f t="shared" si="47"/>
        <v>2.4168200000000008E-2</v>
      </c>
      <c r="Y414" s="15">
        <f t="shared" si="48"/>
        <v>29.501448199999999</v>
      </c>
    </row>
    <row r="415" spans="1:26" ht="13.8" thickBot="1" x14ac:dyDescent="0.3">
      <c r="A415" s="87" t="s">
        <v>1176</v>
      </c>
      <c r="B415" s="88"/>
      <c r="C415" s="84" t="s">
        <v>1313</v>
      </c>
      <c r="D415" s="85"/>
      <c r="E415" s="86"/>
      <c r="F415" s="63" t="s">
        <v>1178</v>
      </c>
      <c r="G415" s="89" t="s">
        <v>1179</v>
      </c>
      <c r="H415" s="90"/>
      <c r="I415" s="90"/>
      <c r="J415" s="90"/>
      <c r="K415" s="90"/>
      <c r="L415" s="90"/>
      <c r="M415" s="90"/>
      <c r="N415" s="90"/>
      <c r="O415" s="90"/>
      <c r="P415" s="90"/>
      <c r="Q415" s="91"/>
      <c r="R415" s="70"/>
      <c r="S415" s="71"/>
      <c r="T415" s="72"/>
      <c r="U415" s="40"/>
      <c r="V415" s="52"/>
      <c r="W415" s="15"/>
      <c r="X415" s="40"/>
      <c r="Y415" s="15"/>
    </row>
    <row r="416" spans="1:26" x14ac:dyDescent="0.25">
      <c r="A416" s="11"/>
      <c r="B416" s="12"/>
      <c r="C416" s="12"/>
      <c r="D416" s="12"/>
      <c r="E416" s="12"/>
      <c r="F416" s="12"/>
      <c r="G416" s="12"/>
      <c r="H416" s="12"/>
      <c r="I416" s="12"/>
      <c r="J416" s="12"/>
      <c r="K416" s="12"/>
      <c r="L416" s="12"/>
      <c r="M416" s="12"/>
      <c r="N416" s="12"/>
      <c r="O416" s="12"/>
      <c r="P416" s="12"/>
      <c r="Q416" s="26">
        <f t="shared" ref="Q416:X416" si="49">SUM(Q4:Q415)</f>
        <v>3134.690000000001</v>
      </c>
      <c r="R416" s="27">
        <f t="shared" si="49"/>
        <v>2514.1519999999991</v>
      </c>
      <c r="S416" s="26">
        <f t="shared" si="49"/>
        <v>2758.5272000000009</v>
      </c>
      <c r="T416" s="53">
        <f t="shared" si="49"/>
        <v>2338.1613600000023</v>
      </c>
      <c r="U416" s="40">
        <f t="shared" si="49"/>
        <v>99.309003999999987</v>
      </c>
      <c r="V416" s="15">
        <f t="shared" si="49"/>
        <v>175.99064000000004</v>
      </c>
      <c r="W416" s="15">
        <f t="shared" si="49"/>
        <v>76.68163600000004</v>
      </c>
      <c r="X416" s="40">
        <f t="shared" si="49"/>
        <v>1.9170409000000019</v>
      </c>
      <c r="Y416" s="82">
        <f t="shared" si="48"/>
        <v>2340.0784009000022</v>
      </c>
      <c r="Z416" s="79"/>
    </row>
    <row r="417" spans="1:25" ht="13.8" thickBot="1" x14ac:dyDescent="0.3">
      <c r="A417" s="13"/>
      <c r="B417" s="14"/>
      <c r="C417" s="14"/>
      <c r="D417" s="14"/>
      <c r="E417" s="14"/>
      <c r="F417" s="14"/>
      <c r="G417" s="14"/>
      <c r="H417" s="14"/>
      <c r="I417" s="14"/>
      <c r="J417" s="14"/>
      <c r="K417" s="14"/>
      <c r="L417" s="14"/>
      <c r="M417" s="14"/>
      <c r="N417" s="14"/>
      <c r="O417" s="14"/>
      <c r="P417" s="14"/>
      <c r="Q417" s="28" t="s">
        <v>1045</v>
      </c>
      <c r="R417" s="19">
        <f>Q416-R416</f>
        <v>620.53800000000183</v>
      </c>
      <c r="S417" s="29" t="s">
        <v>1045</v>
      </c>
      <c r="T417" s="19">
        <f>S416-T416</f>
        <v>420.36583999999857</v>
      </c>
      <c r="U417" s="73"/>
      <c r="V417" s="73"/>
      <c r="W417" s="81"/>
      <c r="X417" s="81"/>
      <c r="Y417" s="81"/>
    </row>
    <row r="419" spans="1:25" ht="12" customHeight="1" x14ac:dyDescent="0.25">
      <c r="A419" s="20" t="s">
        <v>1046</v>
      </c>
      <c r="C419" s="21" t="s">
        <v>1314</v>
      </c>
      <c r="D419" s="21"/>
      <c r="E419" s="21"/>
      <c r="F419" s="21"/>
      <c r="S419" s="74" t="s">
        <v>1315</v>
      </c>
      <c r="T419" s="75">
        <f>R416-U416</f>
        <v>2414.8429959999989</v>
      </c>
    </row>
    <row r="420" spans="1:25" ht="12" customHeight="1" x14ac:dyDescent="0.25">
      <c r="A420" s="20"/>
      <c r="C420" s="21"/>
      <c r="D420" s="21"/>
      <c r="E420" s="21"/>
      <c r="F420" s="21"/>
      <c r="S420" s="76"/>
      <c r="T420" s="77"/>
    </row>
    <row r="421" spans="1:25" ht="16.5" customHeight="1" x14ac:dyDescent="0.25">
      <c r="S421" s="76" t="s">
        <v>1316</v>
      </c>
      <c r="T421" s="77">
        <f>T416</f>
        <v>2338.1613600000023</v>
      </c>
    </row>
    <row r="422" spans="1:25" ht="23.25" customHeight="1" x14ac:dyDescent="0.25">
      <c r="S422" s="78" t="s">
        <v>1317</v>
      </c>
      <c r="T422" s="79">
        <f>SUM(T419-T421)*2.5%</f>
        <v>1.9170408999999156</v>
      </c>
    </row>
    <row r="423" spans="1:25" ht="14.25" customHeight="1" x14ac:dyDescent="0.25">
      <c r="S423" s="80" t="s">
        <v>1318</v>
      </c>
      <c r="T423" s="75">
        <f>SUM(T421:T422)</f>
        <v>2340.0784009000022</v>
      </c>
    </row>
    <row r="424" spans="1:25" ht="13.5" customHeight="1" x14ac:dyDescent="0.25"/>
    <row r="425" spans="1:25" ht="11.25" customHeight="1" x14ac:dyDescent="0.25">
      <c r="S425" s="1" t="s">
        <v>1319</v>
      </c>
      <c r="T425" s="79">
        <f>S416-T423</f>
        <v>418.44879909999872</v>
      </c>
    </row>
    <row r="426" spans="1:25" ht="25.5" customHeight="1" x14ac:dyDescent="0.25"/>
    <row r="427" spans="1:25" ht="25.5" customHeight="1" x14ac:dyDescent="0.25">
      <c r="Q427" s="83" t="s">
        <v>1320</v>
      </c>
      <c r="R427" s="83"/>
      <c r="S427" s="83"/>
      <c r="T427" s="83"/>
      <c r="U427" s="83"/>
      <c r="V427" s="83"/>
    </row>
    <row r="428" spans="1:25" ht="25.5" customHeight="1" x14ac:dyDescent="0.25">
      <c r="Q428" s="83"/>
      <c r="R428" s="83"/>
      <c r="S428" s="83"/>
      <c r="T428" s="83"/>
      <c r="U428" s="83"/>
      <c r="V428" s="83"/>
    </row>
    <row r="429" spans="1:25" ht="25.5" customHeight="1" x14ac:dyDescent="0.25"/>
  </sheetData>
  <mergeCells count="1653">
    <mergeCell ref="A1:R1"/>
    <mergeCell ref="A3:D3"/>
    <mergeCell ref="E3:G3"/>
    <mergeCell ref="I3:J3"/>
    <mergeCell ref="L3:M3"/>
    <mergeCell ref="N3:O3"/>
    <mergeCell ref="B4:D4"/>
    <mergeCell ref="E4:G4"/>
    <mergeCell ref="I4:J4"/>
    <mergeCell ref="L4:M4"/>
    <mergeCell ref="N4:O4"/>
    <mergeCell ref="A5:B5"/>
    <mergeCell ref="C5:E5"/>
    <mergeCell ref="G5:Q5"/>
    <mergeCell ref="B6:D6"/>
    <mergeCell ref="E6:G6"/>
    <mergeCell ref="I6:J6"/>
    <mergeCell ref="L6:M6"/>
    <mergeCell ref="N6:O6"/>
    <mergeCell ref="A7:B7"/>
    <mergeCell ref="C7:E7"/>
    <mergeCell ref="G7:Q7"/>
    <mergeCell ref="B8:D8"/>
    <mergeCell ref="E8:G8"/>
    <mergeCell ref="I8:J8"/>
    <mergeCell ref="L8:M8"/>
    <mergeCell ref="N8:O8"/>
    <mergeCell ref="A9:B9"/>
    <mergeCell ref="C9:E9"/>
    <mergeCell ref="G9:Q9"/>
    <mergeCell ref="B10:D10"/>
    <mergeCell ref="E10:G10"/>
    <mergeCell ref="I10:J10"/>
    <mergeCell ref="L10:M10"/>
    <mergeCell ref="N10:O10"/>
    <mergeCell ref="A11:B11"/>
    <mergeCell ref="C11:E11"/>
    <mergeCell ref="G11:Q11"/>
    <mergeCell ref="B12:D12"/>
    <mergeCell ref="E12:G12"/>
    <mergeCell ref="I12:J12"/>
    <mergeCell ref="L12:M12"/>
    <mergeCell ref="N12:O12"/>
    <mergeCell ref="A13:B13"/>
    <mergeCell ref="C13:E13"/>
    <mergeCell ref="G13:Q13"/>
    <mergeCell ref="B14:D14"/>
    <mergeCell ref="E14:G14"/>
    <mergeCell ref="I14:J14"/>
    <mergeCell ref="L14:M14"/>
    <mergeCell ref="N14:O14"/>
    <mergeCell ref="A15:B15"/>
    <mergeCell ref="C15:E15"/>
    <mergeCell ref="G15:Q15"/>
    <mergeCell ref="B16:D16"/>
    <mergeCell ref="E16:G16"/>
    <mergeCell ref="I16:J16"/>
    <mergeCell ref="L16:M16"/>
    <mergeCell ref="N16:O16"/>
    <mergeCell ref="A17:B17"/>
    <mergeCell ref="C17:E17"/>
    <mergeCell ref="G17:Q17"/>
    <mergeCell ref="B18:D18"/>
    <mergeCell ref="E18:G18"/>
    <mergeCell ref="I18:J18"/>
    <mergeCell ref="L18:M18"/>
    <mergeCell ref="N18:O18"/>
    <mergeCell ref="A19:B19"/>
    <mergeCell ref="C19:E19"/>
    <mergeCell ref="G19:Q19"/>
    <mergeCell ref="B20:D20"/>
    <mergeCell ref="E20:G20"/>
    <mergeCell ref="I20:J20"/>
    <mergeCell ref="L20:M20"/>
    <mergeCell ref="N20:O20"/>
    <mergeCell ref="A21:B21"/>
    <mergeCell ref="C21:E21"/>
    <mergeCell ref="G21:Q21"/>
    <mergeCell ref="B22:D22"/>
    <mergeCell ref="E22:G22"/>
    <mergeCell ref="I22:J22"/>
    <mergeCell ref="L22:M22"/>
    <mergeCell ref="N22:O22"/>
    <mergeCell ref="A23:B23"/>
    <mergeCell ref="C23:E23"/>
    <mergeCell ref="G23:Q23"/>
    <mergeCell ref="B24:D24"/>
    <mergeCell ref="E24:G24"/>
    <mergeCell ref="I24:J24"/>
    <mergeCell ref="L24:M24"/>
    <mergeCell ref="N24:O24"/>
    <mergeCell ref="A25:B25"/>
    <mergeCell ref="C25:E25"/>
    <mergeCell ref="G25:Q25"/>
    <mergeCell ref="B26:D26"/>
    <mergeCell ref="E26:G26"/>
    <mergeCell ref="I26:J26"/>
    <mergeCell ref="L26:M26"/>
    <mergeCell ref="N26:O26"/>
    <mergeCell ref="A27:B27"/>
    <mergeCell ref="C27:E27"/>
    <mergeCell ref="G27:Q27"/>
    <mergeCell ref="B28:D28"/>
    <mergeCell ref="E28:G28"/>
    <mergeCell ref="I28:J28"/>
    <mergeCell ref="L28:M28"/>
    <mergeCell ref="N28:O28"/>
    <mergeCell ref="A29:B29"/>
    <mergeCell ref="C29:E29"/>
    <mergeCell ref="G29:Q29"/>
    <mergeCell ref="B30:D30"/>
    <mergeCell ref="E30:G30"/>
    <mergeCell ref="I30:J30"/>
    <mergeCell ref="L30:M30"/>
    <mergeCell ref="N30:O30"/>
    <mergeCell ref="A31:B31"/>
    <mergeCell ref="C31:E31"/>
    <mergeCell ref="G31:Q31"/>
    <mergeCell ref="B32:D32"/>
    <mergeCell ref="E32:G32"/>
    <mergeCell ref="I32:J32"/>
    <mergeCell ref="L32:M32"/>
    <mergeCell ref="N32:O32"/>
    <mergeCell ref="A33:B33"/>
    <mergeCell ref="C33:E33"/>
    <mergeCell ref="G33:Q33"/>
    <mergeCell ref="B34:D34"/>
    <mergeCell ref="E34:G34"/>
    <mergeCell ref="I34:J34"/>
    <mergeCell ref="L34:M34"/>
    <mergeCell ref="N34:O34"/>
    <mergeCell ref="A35:B35"/>
    <mergeCell ref="C35:E35"/>
    <mergeCell ref="G35:Q35"/>
    <mergeCell ref="B36:D36"/>
    <mergeCell ref="E36:G36"/>
    <mergeCell ref="I36:J36"/>
    <mergeCell ref="L36:M36"/>
    <mergeCell ref="N36:O36"/>
    <mergeCell ref="A37:B37"/>
    <mergeCell ref="C37:E37"/>
    <mergeCell ref="G37:Q37"/>
    <mergeCell ref="B38:D38"/>
    <mergeCell ref="E38:G38"/>
    <mergeCell ref="I38:J38"/>
    <mergeCell ref="L38:M38"/>
    <mergeCell ref="N38:O38"/>
    <mergeCell ref="A39:B39"/>
    <mergeCell ref="C39:E39"/>
    <mergeCell ref="G39:Q39"/>
    <mergeCell ref="B40:D40"/>
    <mergeCell ref="E40:G40"/>
    <mergeCell ref="I40:J40"/>
    <mergeCell ref="L40:M40"/>
    <mergeCell ref="N40:O40"/>
    <mergeCell ref="A41:B41"/>
    <mergeCell ref="C41:E41"/>
    <mergeCell ref="G41:Q41"/>
    <mergeCell ref="B42:D42"/>
    <mergeCell ref="E42:G42"/>
    <mergeCell ref="I42:J42"/>
    <mergeCell ref="L42:M42"/>
    <mergeCell ref="N42:O42"/>
    <mergeCell ref="A43:B43"/>
    <mergeCell ref="C43:E43"/>
    <mergeCell ref="G43:Q43"/>
    <mergeCell ref="B44:D44"/>
    <mergeCell ref="E44:G44"/>
    <mergeCell ref="I44:J44"/>
    <mergeCell ref="L44:M44"/>
    <mergeCell ref="N44:O44"/>
    <mergeCell ref="A45:B45"/>
    <mergeCell ref="C45:E45"/>
    <mergeCell ref="G45:Q45"/>
    <mergeCell ref="B46:D46"/>
    <mergeCell ref="E46:G46"/>
    <mergeCell ref="I46:J46"/>
    <mergeCell ref="L46:M46"/>
    <mergeCell ref="N46:O46"/>
    <mergeCell ref="A47:B47"/>
    <mergeCell ref="C47:E47"/>
    <mergeCell ref="G47:Q47"/>
    <mergeCell ref="B48:D48"/>
    <mergeCell ref="E48:G48"/>
    <mergeCell ref="I48:J48"/>
    <mergeCell ref="L48:M48"/>
    <mergeCell ref="N48:O48"/>
    <mergeCell ref="A49:B49"/>
    <mergeCell ref="C49:E49"/>
    <mergeCell ref="G49:Q49"/>
    <mergeCell ref="B50:D50"/>
    <mergeCell ref="E50:G50"/>
    <mergeCell ref="I50:J50"/>
    <mergeCell ref="L50:M50"/>
    <mergeCell ref="N50:O50"/>
    <mergeCell ref="A51:B51"/>
    <mergeCell ref="C51:E51"/>
    <mergeCell ref="G51:Q51"/>
    <mergeCell ref="B52:D52"/>
    <mergeCell ref="E52:G52"/>
    <mergeCell ref="I52:J52"/>
    <mergeCell ref="L52:M52"/>
    <mergeCell ref="N52:O52"/>
    <mergeCell ref="A53:B53"/>
    <mergeCell ref="C53:E53"/>
    <mergeCell ref="G53:Q53"/>
    <mergeCell ref="B54:D54"/>
    <mergeCell ref="E54:G54"/>
    <mergeCell ref="I54:J54"/>
    <mergeCell ref="L54:M54"/>
    <mergeCell ref="N54:O54"/>
    <mergeCell ref="A55:B55"/>
    <mergeCell ref="C55:E55"/>
    <mergeCell ref="G55:Q55"/>
    <mergeCell ref="B56:D56"/>
    <mergeCell ref="E56:G56"/>
    <mergeCell ref="I56:J56"/>
    <mergeCell ref="L56:M56"/>
    <mergeCell ref="N56:O56"/>
    <mergeCell ref="A57:B57"/>
    <mergeCell ref="C57:E57"/>
    <mergeCell ref="G57:Q57"/>
    <mergeCell ref="B58:D58"/>
    <mergeCell ref="E58:G58"/>
    <mergeCell ref="I58:J58"/>
    <mergeCell ref="L58:M58"/>
    <mergeCell ref="N58:O58"/>
    <mergeCell ref="A59:B59"/>
    <mergeCell ref="C59:E59"/>
    <mergeCell ref="G59:Q59"/>
    <mergeCell ref="B60:D60"/>
    <mergeCell ref="E60:G60"/>
    <mergeCell ref="I60:J60"/>
    <mergeCell ref="L60:M60"/>
    <mergeCell ref="N60:O60"/>
    <mergeCell ref="A61:B61"/>
    <mergeCell ref="C61:E61"/>
    <mergeCell ref="G61:Q61"/>
    <mergeCell ref="B62:D62"/>
    <mergeCell ref="E62:G62"/>
    <mergeCell ref="I62:J62"/>
    <mergeCell ref="L62:M62"/>
    <mergeCell ref="N62:O62"/>
    <mergeCell ref="A63:B63"/>
    <mergeCell ref="C63:E63"/>
    <mergeCell ref="G63:Q63"/>
    <mergeCell ref="B64:D64"/>
    <mergeCell ref="E64:G64"/>
    <mergeCell ref="I64:J64"/>
    <mergeCell ref="L64:M64"/>
    <mergeCell ref="N64:O64"/>
    <mergeCell ref="A65:B65"/>
    <mergeCell ref="C65:E65"/>
    <mergeCell ref="G65:Q65"/>
    <mergeCell ref="B66:D66"/>
    <mergeCell ref="E66:G66"/>
    <mergeCell ref="I66:J66"/>
    <mergeCell ref="L66:M66"/>
    <mergeCell ref="N66:O66"/>
    <mergeCell ref="A67:B67"/>
    <mergeCell ref="C67:E67"/>
    <mergeCell ref="G67:Q67"/>
    <mergeCell ref="B68:D68"/>
    <mergeCell ref="E68:G68"/>
    <mergeCell ref="I68:J68"/>
    <mergeCell ref="L68:M68"/>
    <mergeCell ref="N68:O68"/>
    <mergeCell ref="A69:B69"/>
    <mergeCell ref="C69:E69"/>
    <mergeCell ref="G69:Q69"/>
    <mergeCell ref="B70:D70"/>
    <mergeCell ref="E70:G70"/>
    <mergeCell ref="I70:J70"/>
    <mergeCell ref="L70:M70"/>
    <mergeCell ref="N70:O70"/>
    <mergeCell ref="A71:B71"/>
    <mergeCell ref="C71:E71"/>
    <mergeCell ref="G71:Q71"/>
    <mergeCell ref="B72:D72"/>
    <mergeCell ref="E72:G72"/>
    <mergeCell ref="I72:J72"/>
    <mergeCell ref="L72:M72"/>
    <mergeCell ref="N72:O72"/>
    <mergeCell ref="A73:B73"/>
    <mergeCell ref="C73:E73"/>
    <mergeCell ref="G73:Q73"/>
    <mergeCell ref="B74:D74"/>
    <mergeCell ref="E74:G74"/>
    <mergeCell ref="I74:J74"/>
    <mergeCell ref="L74:M74"/>
    <mergeCell ref="N74:O74"/>
    <mergeCell ref="A75:B75"/>
    <mergeCell ref="C75:E75"/>
    <mergeCell ref="G75:Q75"/>
    <mergeCell ref="B76:D76"/>
    <mergeCell ref="E76:G76"/>
    <mergeCell ref="I76:J76"/>
    <mergeCell ref="L76:M76"/>
    <mergeCell ref="N76:O76"/>
    <mergeCell ref="A77:B77"/>
    <mergeCell ref="C77:E77"/>
    <mergeCell ref="G77:Q77"/>
    <mergeCell ref="B78:D78"/>
    <mergeCell ref="E78:G78"/>
    <mergeCell ref="I78:J78"/>
    <mergeCell ref="L78:M78"/>
    <mergeCell ref="N78:O78"/>
    <mergeCell ref="A79:B79"/>
    <mergeCell ref="C79:E79"/>
    <mergeCell ref="G79:Q79"/>
    <mergeCell ref="B80:D80"/>
    <mergeCell ref="E80:G80"/>
    <mergeCell ref="I80:J80"/>
    <mergeCell ref="L80:M80"/>
    <mergeCell ref="N80:O80"/>
    <mergeCell ref="A81:B81"/>
    <mergeCell ref="C81:E81"/>
    <mergeCell ref="G81:Q81"/>
    <mergeCell ref="B82:D82"/>
    <mergeCell ref="E82:G82"/>
    <mergeCell ref="I82:J82"/>
    <mergeCell ref="L82:M82"/>
    <mergeCell ref="N82:O82"/>
    <mergeCell ref="A83:B83"/>
    <mergeCell ref="C83:E83"/>
    <mergeCell ref="G83:Q83"/>
    <mergeCell ref="B84:D84"/>
    <mergeCell ref="E84:G84"/>
    <mergeCell ref="I84:J84"/>
    <mergeCell ref="L84:M84"/>
    <mergeCell ref="N84:O84"/>
    <mergeCell ref="A85:B85"/>
    <mergeCell ref="C85:E85"/>
    <mergeCell ref="G85:Q85"/>
    <mergeCell ref="B86:D86"/>
    <mergeCell ref="E86:G86"/>
    <mergeCell ref="I86:J86"/>
    <mergeCell ref="L86:M86"/>
    <mergeCell ref="N86:O86"/>
    <mergeCell ref="A87:B87"/>
    <mergeCell ref="C87:E87"/>
    <mergeCell ref="G87:Q87"/>
    <mergeCell ref="B88:D88"/>
    <mergeCell ref="E88:G88"/>
    <mergeCell ref="I88:J88"/>
    <mergeCell ref="L88:M88"/>
    <mergeCell ref="N88:O88"/>
    <mergeCell ref="A89:B89"/>
    <mergeCell ref="C89:E89"/>
    <mergeCell ref="G89:Q89"/>
    <mergeCell ref="B90:D90"/>
    <mergeCell ref="E90:G90"/>
    <mergeCell ref="I90:J90"/>
    <mergeCell ref="L90:M90"/>
    <mergeCell ref="N90:O90"/>
    <mergeCell ref="A91:B91"/>
    <mergeCell ref="C91:E91"/>
    <mergeCell ref="G91:Q91"/>
    <mergeCell ref="B92:D92"/>
    <mergeCell ref="E92:G92"/>
    <mergeCell ref="I92:J92"/>
    <mergeCell ref="L92:M92"/>
    <mergeCell ref="N92:O92"/>
    <mergeCell ref="A93:B93"/>
    <mergeCell ref="C93:E93"/>
    <mergeCell ref="G93:Q93"/>
    <mergeCell ref="B94:D94"/>
    <mergeCell ref="E94:G94"/>
    <mergeCell ref="I94:J94"/>
    <mergeCell ref="L94:M94"/>
    <mergeCell ref="N94:O94"/>
    <mergeCell ref="A95:B95"/>
    <mergeCell ref="C95:E95"/>
    <mergeCell ref="G95:Q95"/>
    <mergeCell ref="B96:D96"/>
    <mergeCell ref="E96:G96"/>
    <mergeCell ref="I96:J96"/>
    <mergeCell ref="L96:M96"/>
    <mergeCell ref="N96:O96"/>
    <mergeCell ref="A97:B97"/>
    <mergeCell ref="C97:E97"/>
    <mergeCell ref="G97:Q97"/>
    <mergeCell ref="B98:D98"/>
    <mergeCell ref="E98:G98"/>
    <mergeCell ref="I98:J98"/>
    <mergeCell ref="L98:M98"/>
    <mergeCell ref="N98:O98"/>
    <mergeCell ref="A99:B99"/>
    <mergeCell ref="C99:E99"/>
    <mergeCell ref="G99:Q99"/>
    <mergeCell ref="B100:D100"/>
    <mergeCell ref="E100:G100"/>
    <mergeCell ref="I100:J100"/>
    <mergeCell ref="L100:M100"/>
    <mergeCell ref="N100:O100"/>
    <mergeCell ref="A101:B101"/>
    <mergeCell ref="C101:E101"/>
    <mergeCell ref="G101:Q101"/>
    <mergeCell ref="B102:D102"/>
    <mergeCell ref="E102:G102"/>
    <mergeCell ref="I102:J102"/>
    <mergeCell ref="L102:M102"/>
    <mergeCell ref="N102:O102"/>
    <mergeCell ref="A103:B103"/>
    <mergeCell ref="C103:E103"/>
    <mergeCell ref="G103:Q103"/>
    <mergeCell ref="B104:D104"/>
    <mergeCell ref="E104:G104"/>
    <mergeCell ref="I104:J104"/>
    <mergeCell ref="L104:M104"/>
    <mergeCell ref="N104:O104"/>
    <mergeCell ref="A105:B105"/>
    <mergeCell ref="C105:E105"/>
    <mergeCell ref="G105:Q105"/>
    <mergeCell ref="B106:D106"/>
    <mergeCell ref="E106:G106"/>
    <mergeCell ref="I106:J106"/>
    <mergeCell ref="L106:M106"/>
    <mergeCell ref="N106:O106"/>
    <mergeCell ref="A107:B107"/>
    <mergeCell ref="C107:E107"/>
    <mergeCell ref="G107:Q107"/>
    <mergeCell ref="B108:D108"/>
    <mergeCell ref="E108:G108"/>
    <mergeCell ref="I108:J108"/>
    <mergeCell ref="L108:M108"/>
    <mergeCell ref="N108:O108"/>
    <mergeCell ref="A109:B109"/>
    <mergeCell ref="C109:E109"/>
    <mergeCell ref="G109:Q109"/>
    <mergeCell ref="B110:D110"/>
    <mergeCell ref="E110:G110"/>
    <mergeCell ref="I110:J110"/>
    <mergeCell ref="L110:M110"/>
    <mergeCell ref="N110:O110"/>
    <mergeCell ref="A111:B111"/>
    <mergeCell ref="C111:E111"/>
    <mergeCell ref="G111:Q111"/>
    <mergeCell ref="B112:D112"/>
    <mergeCell ref="E112:G112"/>
    <mergeCell ref="I112:J112"/>
    <mergeCell ref="L112:M112"/>
    <mergeCell ref="N112:O112"/>
    <mergeCell ref="A113:B113"/>
    <mergeCell ref="C113:E113"/>
    <mergeCell ref="G113:Q113"/>
    <mergeCell ref="B114:D114"/>
    <mergeCell ref="E114:G114"/>
    <mergeCell ref="I114:J114"/>
    <mergeCell ref="L114:M114"/>
    <mergeCell ref="N114:O114"/>
    <mergeCell ref="A115:B115"/>
    <mergeCell ref="C115:E115"/>
    <mergeCell ref="G115:Q115"/>
    <mergeCell ref="B116:D116"/>
    <mergeCell ref="E116:G116"/>
    <mergeCell ref="I116:J116"/>
    <mergeCell ref="L116:M116"/>
    <mergeCell ref="N116:O116"/>
    <mergeCell ref="A117:B117"/>
    <mergeCell ref="C117:E117"/>
    <mergeCell ref="G117:Q117"/>
    <mergeCell ref="B118:D118"/>
    <mergeCell ref="E118:G118"/>
    <mergeCell ref="I118:J118"/>
    <mergeCell ref="L118:M118"/>
    <mergeCell ref="N118:O118"/>
    <mergeCell ref="A119:B119"/>
    <mergeCell ref="C119:E119"/>
    <mergeCell ref="G119:Q119"/>
    <mergeCell ref="B120:D120"/>
    <mergeCell ref="E120:G120"/>
    <mergeCell ref="I120:J120"/>
    <mergeCell ref="L120:M120"/>
    <mergeCell ref="N120:O120"/>
    <mergeCell ref="A121:B121"/>
    <mergeCell ref="C121:E121"/>
    <mergeCell ref="G121:Q121"/>
    <mergeCell ref="B122:D122"/>
    <mergeCell ref="E122:G122"/>
    <mergeCell ref="I122:J122"/>
    <mergeCell ref="L122:M122"/>
    <mergeCell ref="N122:O122"/>
    <mergeCell ref="A123:B123"/>
    <mergeCell ref="C123:E123"/>
    <mergeCell ref="G123:Q123"/>
    <mergeCell ref="B124:D124"/>
    <mergeCell ref="E124:G124"/>
    <mergeCell ref="I124:J124"/>
    <mergeCell ref="L124:M124"/>
    <mergeCell ref="N124:O124"/>
    <mergeCell ref="A125:B125"/>
    <mergeCell ref="C125:E125"/>
    <mergeCell ref="G125:Q125"/>
    <mergeCell ref="B126:D126"/>
    <mergeCell ref="E126:G126"/>
    <mergeCell ref="I126:J126"/>
    <mergeCell ref="L126:M126"/>
    <mergeCell ref="N126:O126"/>
    <mergeCell ref="A127:B127"/>
    <mergeCell ref="C127:E127"/>
    <mergeCell ref="G127:Q127"/>
    <mergeCell ref="B128:D128"/>
    <mergeCell ref="E128:G128"/>
    <mergeCell ref="I128:J128"/>
    <mergeCell ref="L128:M128"/>
    <mergeCell ref="N128:O128"/>
    <mergeCell ref="A129:B129"/>
    <mergeCell ref="C129:E129"/>
    <mergeCell ref="G129:Q129"/>
    <mergeCell ref="B130:D130"/>
    <mergeCell ref="E130:G130"/>
    <mergeCell ref="I130:J130"/>
    <mergeCell ref="L130:M130"/>
    <mergeCell ref="N130:O130"/>
    <mergeCell ref="A131:B131"/>
    <mergeCell ref="C131:E131"/>
    <mergeCell ref="G131:Q131"/>
    <mergeCell ref="B132:D132"/>
    <mergeCell ref="E132:G132"/>
    <mergeCell ref="I132:J132"/>
    <mergeCell ref="L132:M132"/>
    <mergeCell ref="N132:O132"/>
    <mergeCell ref="A133:B133"/>
    <mergeCell ref="C133:E133"/>
    <mergeCell ref="G133:Q133"/>
    <mergeCell ref="B134:D134"/>
    <mergeCell ref="E134:G134"/>
    <mergeCell ref="I134:J134"/>
    <mergeCell ref="L134:M134"/>
    <mergeCell ref="N134:O134"/>
    <mergeCell ref="A135:B135"/>
    <mergeCell ref="C135:E135"/>
    <mergeCell ref="G135:Q135"/>
    <mergeCell ref="B136:D136"/>
    <mergeCell ref="E136:G136"/>
    <mergeCell ref="I136:J136"/>
    <mergeCell ref="L136:M136"/>
    <mergeCell ref="N136:O136"/>
    <mergeCell ref="A137:B137"/>
    <mergeCell ref="C137:E137"/>
    <mergeCell ref="G137:Q137"/>
    <mergeCell ref="B138:D138"/>
    <mergeCell ref="E138:G138"/>
    <mergeCell ref="I138:J138"/>
    <mergeCell ref="L138:M138"/>
    <mergeCell ref="N138:O138"/>
    <mergeCell ref="A139:B139"/>
    <mergeCell ref="C139:E139"/>
    <mergeCell ref="G139:Q139"/>
    <mergeCell ref="B140:D140"/>
    <mergeCell ref="E140:G140"/>
    <mergeCell ref="I140:J140"/>
    <mergeCell ref="L140:M140"/>
    <mergeCell ref="N140:O140"/>
    <mergeCell ref="A141:B141"/>
    <mergeCell ref="C141:E141"/>
    <mergeCell ref="G141:Q141"/>
    <mergeCell ref="B142:D142"/>
    <mergeCell ref="E142:G142"/>
    <mergeCell ref="I142:J142"/>
    <mergeCell ref="L142:M142"/>
    <mergeCell ref="N142:O142"/>
    <mergeCell ref="A143:B143"/>
    <mergeCell ref="C143:E143"/>
    <mergeCell ref="G143:Q143"/>
    <mergeCell ref="B144:D144"/>
    <mergeCell ref="E144:G144"/>
    <mergeCell ref="I144:J144"/>
    <mergeCell ref="L144:M144"/>
    <mergeCell ref="N144:O144"/>
    <mergeCell ref="A145:B145"/>
    <mergeCell ref="C145:E145"/>
    <mergeCell ref="G145:Q145"/>
    <mergeCell ref="B146:D146"/>
    <mergeCell ref="E146:G146"/>
    <mergeCell ref="I146:J146"/>
    <mergeCell ref="L146:M146"/>
    <mergeCell ref="N146:O146"/>
    <mergeCell ref="A147:B147"/>
    <mergeCell ref="C147:E147"/>
    <mergeCell ref="G147:Q147"/>
    <mergeCell ref="B148:D148"/>
    <mergeCell ref="E148:G148"/>
    <mergeCell ref="I148:J148"/>
    <mergeCell ref="L148:M148"/>
    <mergeCell ref="N148:O148"/>
    <mergeCell ref="A149:B149"/>
    <mergeCell ref="C149:E149"/>
    <mergeCell ref="B150:D150"/>
    <mergeCell ref="E150:G150"/>
    <mergeCell ref="I150:J150"/>
    <mergeCell ref="L150:M150"/>
    <mergeCell ref="N150:O150"/>
    <mergeCell ref="A151:B151"/>
    <mergeCell ref="C151:E151"/>
    <mergeCell ref="G151:Q151"/>
    <mergeCell ref="B152:D152"/>
    <mergeCell ref="E152:G152"/>
    <mergeCell ref="I152:J152"/>
    <mergeCell ref="L152:M152"/>
    <mergeCell ref="N152:O152"/>
    <mergeCell ref="A153:B153"/>
    <mergeCell ref="C153:E153"/>
    <mergeCell ref="G153:Q153"/>
    <mergeCell ref="B154:D154"/>
    <mergeCell ref="E154:G154"/>
    <mergeCell ref="I154:J154"/>
    <mergeCell ref="L154:M154"/>
    <mergeCell ref="N154:O154"/>
    <mergeCell ref="A155:B155"/>
    <mergeCell ref="C155:E155"/>
    <mergeCell ref="G155:Q155"/>
    <mergeCell ref="B156:D156"/>
    <mergeCell ref="E156:G156"/>
    <mergeCell ref="I156:J156"/>
    <mergeCell ref="L156:M156"/>
    <mergeCell ref="N156:O156"/>
    <mergeCell ref="A157:B157"/>
    <mergeCell ref="C157:E157"/>
    <mergeCell ref="G157:Q157"/>
    <mergeCell ref="B158:D158"/>
    <mergeCell ref="E158:G158"/>
    <mergeCell ref="I158:J158"/>
    <mergeCell ref="L158:M158"/>
    <mergeCell ref="N158:O158"/>
    <mergeCell ref="A159:B159"/>
    <mergeCell ref="C159:E159"/>
    <mergeCell ref="G159:Q159"/>
    <mergeCell ref="B160:D160"/>
    <mergeCell ref="E160:G160"/>
    <mergeCell ref="I160:J160"/>
    <mergeCell ref="L160:M160"/>
    <mergeCell ref="N160:O160"/>
    <mergeCell ref="A161:B161"/>
    <mergeCell ref="C161:E161"/>
    <mergeCell ref="G161:Q161"/>
    <mergeCell ref="B162:D162"/>
    <mergeCell ref="E162:G162"/>
    <mergeCell ref="I162:J162"/>
    <mergeCell ref="L162:M162"/>
    <mergeCell ref="N162:O162"/>
    <mergeCell ref="A163:B163"/>
    <mergeCell ref="C163:E163"/>
    <mergeCell ref="G163:Q163"/>
    <mergeCell ref="B164:D164"/>
    <mergeCell ref="E164:G164"/>
    <mergeCell ref="I164:J164"/>
    <mergeCell ref="L164:M164"/>
    <mergeCell ref="N164:O164"/>
    <mergeCell ref="A165:B165"/>
    <mergeCell ref="C165:E165"/>
    <mergeCell ref="G165:Q165"/>
    <mergeCell ref="B166:D166"/>
    <mergeCell ref="E166:G166"/>
    <mergeCell ref="I166:J166"/>
    <mergeCell ref="L166:M166"/>
    <mergeCell ref="N166:O166"/>
    <mergeCell ref="A167:B167"/>
    <mergeCell ref="C167:E167"/>
    <mergeCell ref="G167:Q167"/>
    <mergeCell ref="B168:D168"/>
    <mergeCell ref="E168:G168"/>
    <mergeCell ref="I168:J168"/>
    <mergeCell ref="L168:M168"/>
    <mergeCell ref="N168:O168"/>
    <mergeCell ref="A169:B169"/>
    <mergeCell ref="C169:E169"/>
    <mergeCell ref="G169:Q169"/>
    <mergeCell ref="B170:D170"/>
    <mergeCell ref="E170:G170"/>
    <mergeCell ref="I170:J170"/>
    <mergeCell ref="L170:M170"/>
    <mergeCell ref="N170:O170"/>
    <mergeCell ref="A171:B171"/>
    <mergeCell ref="C171:E171"/>
    <mergeCell ref="G171:Q171"/>
    <mergeCell ref="B172:D172"/>
    <mergeCell ref="E172:G172"/>
    <mergeCell ref="I172:J172"/>
    <mergeCell ref="L172:M172"/>
    <mergeCell ref="N172:O172"/>
    <mergeCell ref="A173:B173"/>
    <mergeCell ref="G173:Q173"/>
    <mergeCell ref="B174:D174"/>
    <mergeCell ref="E174:G174"/>
    <mergeCell ref="I174:J174"/>
    <mergeCell ref="L174:M174"/>
    <mergeCell ref="N174:O174"/>
    <mergeCell ref="A175:B175"/>
    <mergeCell ref="C175:E175"/>
    <mergeCell ref="G175:Q175"/>
    <mergeCell ref="B176:D176"/>
    <mergeCell ref="E176:G176"/>
    <mergeCell ref="I176:J176"/>
    <mergeCell ref="L176:M176"/>
    <mergeCell ref="N176:O176"/>
    <mergeCell ref="A177:B177"/>
    <mergeCell ref="C177:E177"/>
    <mergeCell ref="G177:Q177"/>
    <mergeCell ref="B178:D178"/>
    <mergeCell ref="E178:G178"/>
    <mergeCell ref="I178:J178"/>
    <mergeCell ref="L178:M178"/>
    <mergeCell ref="N178:O178"/>
    <mergeCell ref="A179:B179"/>
    <mergeCell ref="C179:E179"/>
    <mergeCell ref="G179:Q179"/>
    <mergeCell ref="B180:D180"/>
    <mergeCell ref="E180:G180"/>
    <mergeCell ref="I180:J180"/>
    <mergeCell ref="L180:M180"/>
    <mergeCell ref="N180:O180"/>
    <mergeCell ref="A181:B181"/>
    <mergeCell ref="C181:E181"/>
    <mergeCell ref="G181:Q181"/>
    <mergeCell ref="B182:D182"/>
    <mergeCell ref="E182:G182"/>
    <mergeCell ref="I182:J182"/>
    <mergeCell ref="L182:M182"/>
    <mergeCell ref="N182:O182"/>
    <mergeCell ref="A183:B183"/>
    <mergeCell ref="C183:E183"/>
    <mergeCell ref="G183:Q183"/>
    <mergeCell ref="B184:D184"/>
    <mergeCell ref="E184:G184"/>
    <mergeCell ref="I184:J184"/>
    <mergeCell ref="L184:M184"/>
    <mergeCell ref="N184:O184"/>
    <mergeCell ref="A185:B185"/>
    <mergeCell ref="C185:E185"/>
    <mergeCell ref="G185:Q185"/>
    <mergeCell ref="B186:D186"/>
    <mergeCell ref="E186:G186"/>
    <mergeCell ref="I186:J186"/>
    <mergeCell ref="L186:M186"/>
    <mergeCell ref="N186:O186"/>
    <mergeCell ref="A187:B187"/>
    <mergeCell ref="C187:E187"/>
    <mergeCell ref="G187:Q187"/>
    <mergeCell ref="B188:D188"/>
    <mergeCell ref="E188:G188"/>
    <mergeCell ref="I188:J188"/>
    <mergeCell ref="L188:M188"/>
    <mergeCell ref="N188:O188"/>
    <mergeCell ref="A189:B189"/>
    <mergeCell ref="C189:E189"/>
    <mergeCell ref="G189:Q189"/>
    <mergeCell ref="B190:D190"/>
    <mergeCell ref="E190:G190"/>
    <mergeCell ref="I190:J190"/>
    <mergeCell ref="L190:M190"/>
    <mergeCell ref="N190:O190"/>
    <mergeCell ref="A191:B191"/>
    <mergeCell ref="C191:E191"/>
    <mergeCell ref="G191:Q191"/>
    <mergeCell ref="B192:D192"/>
    <mergeCell ref="E192:G192"/>
    <mergeCell ref="I192:J192"/>
    <mergeCell ref="L192:M192"/>
    <mergeCell ref="N192:O192"/>
    <mergeCell ref="A193:B193"/>
    <mergeCell ref="C193:E193"/>
    <mergeCell ref="G193:Q193"/>
    <mergeCell ref="B194:D194"/>
    <mergeCell ref="E194:G194"/>
    <mergeCell ref="I194:J194"/>
    <mergeCell ref="L194:M194"/>
    <mergeCell ref="N194:O194"/>
    <mergeCell ref="A195:B195"/>
    <mergeCell ref="C195:E195"/>
    <mergeCell ref="G195:Q195"/>
    <mergeCell ref="B196:D196"/>
    <mergeCell ref="E196:G196"/>
    <mergeCell ref="I196:J196"/>
    <mergeCell ref="L196:M196"/>
    <mergeCell ref="N196:O196"/>
    <mergeCell ref="A197:B197"/>
    <mergeCell ref="C197:E197"/>
    <mergeCell ref="G197:Q197"/>
    <mergeCell ref="B198:D198"/>
    <mergeCell ref="E198:G198"/>
    <mergeCell ref="I198:J198"/>
    <mergeCell ref="L198:M198"/>
    <mergeCell ref="N198:O198"/>
    <mergeCell ref="A199:B199"/>
    <mergeCell ref="C199:E199"/>
    <mergeCell ref="G199:Q199"/>
    <mergeCell ref="B200:D200"/>
    <mergeCell ref="E200:G200"/>
    <mergeCell ref="I200:J200"/>
    <mergeCell ref="L200:M200"/>
    <mergeCell ref="N200:O200"/>
    <mergeCell ref="A201:B201"/>
    <mergeCell ref="C201:E201"/>
    <mergeCell ref="G201:Q201"/>
    <mergeCell ref="B202:D202"/>
    <mergeCell ref="E202:G202"/>
    <mergeCell ref="I202:J202"/>
    <mergeCell ref="L202:M202"/>
    <mergeCell ref="N202:O202"/>
    <mergeCell ref="A203:B203"/>
    <mergeCell ref="C203:E203"/>
    <mergeCell ref="G203:Q203"/>
    <mergeCell ref="B204:D204"/>
    <mergeCell ref="E204:G204"/>
    <mergeCell ref="I204:J204"/>
    <mergeCell ref="L204:M204"/>
    <mergeCell ref="N204:O204"/>
    <mergeCell ref="A205:B205"/>
    <mergeCell ref="C205:E205"/>
    <mergeCell ref="G205:Q205"/>
    <mergeCell ref="B206:D206"/>
    <mergeCell ref="E206:G206"/>
    <mergeCell ref="I206:J206"/>
    <mergeCell ref="L206:M206"/>
    <mergeCell ref="N206:O206"/>
    <mergeCell ref="A207:B207"/>
    <mergeCell ref="C207:E207"/>
    <mergeCell ref="G207:Q207"/>
    <mergeCell ref="B208:D208"/>
    <mergeCell ref="E208:G208"/>
    <mergeCell ref="I208:J208"/>
    <mergeCell ref="L208:M208"/>
    <mergeCell ref="N208:O208"/>
    <mergeCell ref="A209:B209"/>
    <mergeCell ref="C209:E209"/>
    <mergeCell ref="G209:Q209"/>
    <mergeCell ref="B210:D210"/>
    <mergeCell ref="E210:G210"/>
    <mergeCell ref="I210:J210"/>
    <mergeCell ref="L210:M210"/>
    <mergeCell ref="N210:O210"/>
    <mergeCell ref="A211:B211"/>
    <mergeCell ref="C211:E211"/>
    <mergeCell ref="G211:Q211"/>
    <mergeCell ref="B212:D212"/>
    <mergeCell ref="E212:G212"/>
    <mergeCell ref="I212:J212"/>
    <mergeCell ref="L212:M212"/>
    <mergeCell ref="N212:O212"/>
    <mergeCell ref="A213:B213"/>
    <mergeCell ref="C213:E213"/>
    <mergeCell ref="G213:Q213"/>
    <mergeCell ref="B214:D214"/>
    <mergeCell ref="E214:G214"/>
    <mergeCell ref="I214:J214"/>
    <mergeCell ref="L214:M214"/>
    <mergeCell ref="N214:O214"/>
    <mergeCell ref="A215:B215"/>
    <mergeCell ref="C215:E215"/>
    <mergeCell ref="G215:Q215"/>
    <mergeCell ref="B216:D216"/>
    <mergeCell ref="E216:G216"/>
    <mergeCell ref="I216:J216"/>
    <mergeCell ref="L216:M216"/>
    <mergeCell ref="N216:O216"/>
    <mergeCell ref="A217:B217"/>
    <mergeCell ref="C217:E217"/>
    <mergeCell ref="G217:Q217"/>
    <mergeCell ref="B218:D218"/>
    <mergeCell ref="E218:G218"/>
    <mergeCell ref="I218:J218"/>
    <mergeCell ref="L218:M218"/>
    <mergeCell ref="N218:O218"/>
    <mergeCell ref="A219:B219"/>
    <mergeCell ref="C219:E219"/>
    <mergeCell ref="G219:Q219"/>
    <mergeCell ref="B220:D220"/>
    <mergeCell ref="E220:G220"/>
    <mergeCell ref="I220:J220"/>
    <mergeCell ref="L220:M220"/>
    <mergeCell ref="N220:O220"/>
    <mergeCell ref="A221:B221"/>
    <mergeCell ref="C221:E221"/>
    <mergeCell ref="G221:Q221"/>
    <mergeCell ref="B222:D222"/>
    <mergeCell ref="E222:G222"/>
    <mergeCell ref="I222:J222"/>
    <mergeCell ref="L222:M222"/>
    <mergeCell ref="N222:O222"/>
    <mergeCell ref="A223:B223"/>
    <mergeCell ref="C223:E223"/>
    <mergeCell ref="G223:Q223"/>
    <mergeCell ref="B224:D224"/>
    <mergeCell ref="E224:G224"/>
    <mergeCell ref="I224:J224"/>
    <mergeCell ref="L224:M224"/>
    <mergeCell ref="N224:O224"/>
    <mergeCell ref="A225:B225"/>
    <mergeCell ref="C225:E225"/>
    <mergeCell ref="G225:Q225"/>
    <mergeCell ref="B226:D226"/>
    <mergeCell ref="E226:G226"/>
    <mergeCell ref="I226:J226"/>
    <mergeCell ref="L226:M226"/>
    <mergeCell ref="N226:O226"/>
    <mergeCell ref="A227:B227"/>
    <mergeCell ref="C227:E227"/>
    <mergeCell ref="G227:Q227"/>
    <mergeCell ref="B228:D228"/>
    <mergeCell ref="E228:G228"/>
    <mergeCell ref="I228:J228"/>
    <mergeCell ref="L228:M228"/>
    <mergeCell ref="N228:O228"/>
    <mergeCell ref="A229:B229"/>
    <mergeCell ref="C229:E229"/>
    <mergeCell ref="G229:Q229"/>
    <mergeCell ref="B230:D230"/>
    <mergeCell ref="E230:G230"/>
    <mergeCell ref="I230:J230"/>
    <mergeCell ref="L230:M230"/>
    <mergeCell ref="N230:O230"/>
    <mergeCell ref="A231:B231"/>
    <mergeCell ref="C231:E231"/>
    <mergeCell ref="G231:Q231"/>
    <mergeCell ref="B232:D232"/>
    <mergeCell ref="E232:G232"/>
    <mergeCell ref="I232:J232"/>
    <mergeCell ref="L232:M232"/>
    <mergeCell ref="N232:O232"/>
    <mergeCell ref="A233:B233"/>
    <mergeCell ref="C233:E233"/>
    <mergeCell ref="G233:Q233"/>
    <mergeCell ref="B234:D234"/>
    <mergeCell ref="E234:G234"/>
    <mergeCell ref="I234:J234"/>
    <mergeCell ref="L234:M234"/>
    <mergeCell ref="N234:O234"/>
    <mergeCell ref="A235:B235"/>
    <mergeCell ref="C235:E235"/>
    <mergeCell ref="G235:Q235"/>
    <mergeCell ref="B236:D236"/>
    <mergeCell ref="E236:G236"/>
    <mergeCell ref="I236:J236"/>
    <mergeCell ref="L236:M236"/>
    <mergeCell ref="N236:O236"/>
    <mergeCell ref="A237:B237"/>
    <mergeCell ref="C237:E237"/>
    <mergeCell ref="G237:Q237"/>
    <mergeCell ref="B238:D238"/>
    <mergeCell ref="E238:G238"/>
    <mergeCell ref="I238:J238"/>
    <mergeCell ref="L238:M238"/>
    <mergeCell ref="N238:O238"/>
    <mergeCell ref="A239:B239"/>
    <mergeCell ref="C239:E239"/>
    <mergeCell ref="G239:Q239"/>
    <mergeCell ref="B240:D240"/>
    <mergeCell ref="E240:G240"/>
    <mergeCell ref="I240:J240"/>
    <mergeCell ref="L240:M240"/>
    <mergeCell ref="N240:O240"/>
    <mergeCell ref="A241:B241"/>
    <mergeCell ref="C241:E241"/>
    <mergeCell ref="G241:Q241"/>
    <mergeCell ref="B242:D242"/>
    <mergeCell ref="E242:G242"/>
    <mergeCell ref="I242:J242"/>
    <mergeCell ref="L242:M242"/>
    <mergeCell ref="N242:O242"/>
    <mergeCell ref="A243:B243"/>
    <mergeCell ref="C243:E243"/>
    <mergeCell ref="G243:Q243"/>
    <mergeCell ref="B244:D244"/>
    <mergeCell ref="E244:G244"/>
    <mergeCell ref="I244:J244"/>
    <mergeCell ref="L244:M244"/>
    <mergeCell ref="N244:O244"/>
    <mergeCell ref="A245:B245"/>
    <mergeCell ref="C245:E245"/>
    <mergeCell ref="G245:Q245"/>
    <mergeCell ref="B246:D246"/>
    <mergeCell ref="E246:G246"/>
    <mergeCell ref="I246:J246"/>
    <mergeCell ref="L246:M246"/>
    <mergeCell ref="N246:O246"/>
    <mergeCell ref="A247:B247"/>
    <mergeCell ref="C247:E247"/>
    <mergeCell ref="G247:Q247"/>
    <mergeCell ref="B248:D248"/>
    <mergeCell ref="E248:G248"/>
    <mergeCell ref="I248:J248"/>
    <mergeCell ref="L248:M248"/>
    <mergeCell ref="N248:O248"/>
    <mergeCell ref="A249:B249"/>
    <mergeCell ref="C249:E249"/>
    <mergeCell ref="G249:Q249"/>
    <mergeCell ref="B250:D250"/>
    <mergeCell ref="E250:G250"/>
    <mergeCell ref="I250:J250"/>
    <mergeCell ref="L250:M250"/>
    <mergeCell ref="N250:O250"/>
    <mergeCell ref="A251:B251"/>
    <mergeCell ref="C251:E251"/>
    <mergeCell ref="G251:Q251"/>
    <mergeCell ref="B252:D252"/>
    <mergeCell ref="E252:G252"/>
    <mergeCell ref="I252:J252"/>
    <mergeCell ref="L252:M252"/>
    <mergeCell ref="N252:O252"/>
    <mergeCell ref="A253:B253"/>
    <mergeCell ref="C253:E253"/>
    <mergeCell ref="G253:Q253"/>
    <mergeCell ref="B254:D254"/>
    <mergeCell ref="E254:G254"/>
    <mergeCell ref="I254:J254"/>
    <mergeCell ref="L254:M254"/>
    <mergeCell ref="N254:O254"/>
    <mergeCell ref="A255:B255"/>
    <mergeCell ref="C255:E255"/>
    <mergeCell ref="G255:Q255"/>
    <mergeCell ref="B256:D256"/>
    <mergeCell ref="E256:G256"/>
    <mergeCell ref="I256:J256"/>
    <mergeCell ref="L256:M256"/>
    <mergeCell ref="N256:O256"/>
    <mergeCell ref="A257:B257"/>
    <mergeCell ref="C257:E257"/>
    <mergeCell ref="G257:Q257"/>
    <mergeCell ref="B258:D258"/>
    <mergeCell ref="E258:G258"/>
    <mergeCell ref="I258:J258"/>
    <mergeCell ref="L258:M258"/>
    <mergeCell ref="N258:O258"/>
    <mergeCell ref="A259:B259"/>
    <mergeCell ref="C259:E259"/>
    <mergeCell ref="G259:Q259"/>
    <mergeCell ref="B260:D260"/>
    <mergeCell ref="E260:G260"/>
    <mergeCell ref="I260:J260"/>
    <mergeCell ref="L260:M260"/>
    <mergeCell ref="N260:O260"/>
    <mergeCell ref="A261:B261"/>
    <mergeCell ref="C261:E261"/>
    <mergeCell ref="G261:Q261"/>
    <mergeCell ref="B262:D262"/>
    <mergeCell ref="E262:G262"/>
    <mergeCell ref="I262:J262"/>
    <mergeCell ref="L262:M262"/>
    <mergeCell ref="N262:O262"/>
    <mergeCell ref="A263:B263"/>
    <mergeCell ref="C263:E263"/>
    <mergeCell ref="G263:Q263"/>
    <mergeCell ref="B264:D264"/>
    <mergeCell ref="E264:G264"/>
    <mergeCell ref="I264:J264"/>
    <mergeCell ref="L264:M264"/>
    <mergeCell ref="N264:O264"/>
    <mergeCell ref="A265:B265"/>
    <mergeCell ref="C265:E265"/>
    <mergeCell ref="G265:Q265"/>
    <mergeCell ref="B266:D266"/>
    <mergeCell ref="E266:G266"/>
    <mergeCell ref="I266:J266"/>
    <mergeCell ref="L266:M266"/>
    <mergeCell ref="N266:O266"/>
    <mergeCell ref="A267:B267"/>
    <mergeCell ref="C267:E267"/>
    <mergeCell ref="G267:Q267"/>
    <mergeCell ref="B268:D268"/>
    <mergeCell ref="E268:G268"/>
    <mergeCell ref="I268:J268"/>
    <mergeCell ref="L268:M268"/>
    <mergeCell ref="N268:O268"/>
    <mergeCell ref="A269:B269"/>
    <mergeCell ref="C269:E269"/>
    <mergeCell ref="G269:Q269"/>
    <mergeCell ref="B270:D270"/>
    <mergeCell ref="E270:G270"/>
    <mergeCell ref="I270:J270"/>
    <mergeCell ref="L270:M270"/>
    <mergeCell ref="N270:O270"/>
    <mergeCell ref="A271:B271"/>
    <mergeCell ref="C271:E271"/>
    <mergeCell ref="G271:Q271"/>
    <mergeCell ref="B272:D272"/>
    <mergeCell ref="E272:G272"/>
    <mergeCell ref="I272:J272"/>
    <mergeCell ref="L272:M272"/>
    <mergeCell ref="N272:O272"/>
    <mergeCell ref="A273:B273"/>
    <mergeCell ref="C273:E273"/>
    <mergeCell ref="G273:Q273"/>
    <mergeCell ref="B274:D274"/>
    <mergeCell ref="E274:G274"/>
    <mergeCell ref="I274:J274"/>
    <mergeCell ref="L274:M274"/>
    <mergeCell ref="N274:O274"/>
    <mergeCell ref="A275:B275"/>
    <mergeCell ref="C275:E275"/>
    <mergeCell ref="G275:Q275"/>
    <mergeCell ref="B276:D276"/>
    <mergeCell ref="E276:G276"/>
    <mergeCell ref="I276:J276"/>
    <mergeCell ref="L276:M276"/>
    <mergeCell ref="N276:O276"/>
    <mergeCell ref="A277:B277"/>
    <mergeCell ref="C277:E277"/>
    <mergeCell ref="G277:Q277"/>
    <mergeCell ref="B278:D278"/>
    <mergeCell ref="E278:G278"/>
    <mergeCell ref="I278:J278"/>
    <mergeCell ref="L278:M278"/>
    <mergeCell ref="N278:O278"/>
    <mergeCell ref="A279:B279"/>
    <mergeCell ref="C279:E279"/>
    <mergeCell ref="G279:Q279"/>
    <mergeCell ref="B280:D280"/>
    <mergeCell ref="E280:G280"/>
    <mergeCell ref="I280:J280"/>
    <mergeCell ref="L280:M280"/>
    <mergeCell ref="N280:O280"/>
    <mergeCell ref="A281:B281"/>
    <mergeCell ref="C281:E281"/>
    <mergeCell ref="G281:Q281"/>
    <mergeCell ref="B282:D282"/>
    <mergeCell ref="E282:G282"/>
    <mergeCell ref="I282:J282"/>
    <mergeCell ref="L282:M282"/>
    <mergeCell ref="N282:O282"/>
    <mergeCell ref="A283:B283"/>
    <mergeCell ref="C283:E283"/>
    <mergeCell ref="G283:Q283"/>
    <mergeCell ref="B284:D284"/>
    <mergeCell ref="E284:G284"/>
    <mergeCell ref="I284:J284"/>
    <mergeCell ref="L284:M284"/>
    <mergeCell ref="N284:O284"/>
    <mergeCell ref="A285:B285"/>
    <mergeCell ref="C285:E285"/>
    <mergeCell ref="G285:Q285"/>
    <mergeCell ref="B286:D286"/>
    <mergeCell ref="E286:G286"/>
    <mergeCell ref="I286:J286"/>
    <mergeCell ref="L286:M286"/>
    <mergeCell ref="N286:O286"/>
    <mergeCell ref="A287:B287"/>
    <mergeCell ref="C287:E287"/>
    <mergeCell ref="G287:Q287"/>
    <mergeCell ref="B288:D288"/>
    <mergeCell ref="E288:G288"/>
    <mergeCell ref="I288:J288"/>
    <mergeCell ref="L288:M288"/>
    <mergeCell ref="N288:O288"/>
    <mergeCell ref="A289:B289"/>
    <mergeCell ref="C289:E289"/>
    <mergeCell ref="G289:Q289"/>
    <mergeCell ref="B290:D290"/>
    <mergeCell ref="E290:G290"/>
    <mergeCell ref="I290:J290"/>
    <mergeCell ref="L290:M290"/>
    <mergeCell ref="N290:O290"/>
    <mergeCell ref="A291:B291"/>
    <mergeCell ref="C291:E291"/>
    <mergeCell ref="G291:Q291"/>
    <mergeCell ref="B292:D292"/>
    <mergeCell ref="E292:G292"/>
    <mergeCell ref="I292:J292"/>
    <mergeCell ref="L292:M292"/>
    <mergeCell ref="N292:O292"/>
    <mergeCell ref="A293:B293"/>
    <mergeCell ref="C293:E293"/>
    <mergeCell ref="G293:Q293"/>
    <mergeCell ref="B294:D294"/>
    <mergeCell ref="E294:G294"/>
    <mergeCell ref="I294:J294"/>
    <mergeCell ref="L294:M294"/>
    <mergeCell ref="N294:O294"/>
    <mergeCell ref="A295:B295"/>
    <mergeCell ref="C295:E295"/>
    <mergeCell ref="G295:Q295"/>
    <mergeCell ref="B296:D296"/>
    <mergeCell ref="E296:G296"/>
    <mergeCell ref="I296:J296"/>
    <mergeCell ref="L296:M296"/>
    <mergeCell ref="N296:O296"/>
    <mergeCell ref="A297:B297"/>
    <mergeCell ref="C297:E297"/>
    <mergeCell ref="G297:Q297"/>
    <mergeCell ref="B298:D298"/>
    <mergeCell ref="E298:G298"/>
    <mergeCell ref="I298:J298"/>
    <mergeCell ref="L298:M298"/>
    <mergeCell ref="N298:O298"/>
    <mergeCell ref="A299:B299"/>
    <mergeCell ref="C299:E299"/>
    <mergeCell ref="G299:Q299"/>
    <mergeCell ref="B300:D300"/>
    <mergeCell ref="E300:G300"/>
    <mergeCell ref="I300:J300"/>
    <mergeCell ref="L300:M300"/>
    <mergeCell ref="N300:O300"/>
    <mergeCell ref="A301:B301"/>
    <mergeCell ref="C301:E301"/>
    <mergeCell ref="G301:Q301"/>
    <mergeCell ref="B302:D302"/>
    <mergeCell ref="E302:G302"/>
    <mergeCell ref="I302:J302"/>
    <mergeCell ref="L302:M302"/>
    <mergeCell ref="N302:O302"/>
    <mergeCell ref="A303:B303"/>
    <mergeCell ref="C303:E303"/>
    <mergeCell ref="G303:Q303"/>
    <mergeCell ref="B304:D304"/>
    <mergeCell ref="E304:G304"/>
    <mergeCell ref="I304:J304"/>
    <mergeCell ref="L304:M304"/>
    <mergeCell ref="N304:O304"/>
    <mergeCell ref="A305:B305"/>
    <mergeCell ref="C305:E305"/>
    <mergeCell ref="G305:Q305"/>
    <mergeCell ref="B306:D306"/>
    <mergeCell ref="E306:G306"/>
    <mergeCell ref="I306:J306"/>
    <mergeCell ref="L306:M306"/>
    <mergeCell ref="N306:O306"/>
    <mergeCell ref="A307:B307"/>
    <mergeCell ref="C307:E307"/>
    <mergeCell ref="G307:Q307"/>
    <mergeCell ref="B308:D308"/>
    <mergeCell ref="E308:G308"/>
    <mergeCell ref="I308:J308"/>
    <mergeCell ref="L308:M308"/>
    <mergeCell ref="N308:O308"/>
    <mergeCell ref="A309:B309"/>
    <mergeCell ref="C309:E309"/>
    <mergeCell ref="G309:Q309"/>
    <mergeCell ref="B310:D310"/>
    <mergeCell ref="E310:G310"/>
    <mergeCell ref="I310:J310"/>
    <mergeCell ref="L310:M310"/>
    <mergeCell ref="N310:O310"/>
    <mergeCell ref="A311:B311"/>
    <mergeCell ref="C311:E311"/>
    <mergeCell ref="G311:Q311"/>
    <mergeCell ref="B312:D312"/>
    <mergeCell ref="E312:G312"/>
    <mergeCell ref="I312:J312"/>
    <mergeCell ref="L312:M312"/>
    <mergeCell ref="N312:O312"/>
    <mergeCell ref="A313:B313"/>
    <mergeCell ref="C313:E313"/>
    <mergeCell ref="G313:Q313"/>
    <mergeCell ref="B314:D314"/>
    <mergeCell ref="E314:G314"/>
    <mergeCell ref="I314:J314"/>
    <mergeCell ref="L314:M314"/>
    <mergeCell ref="N314:O314"/>
    <mergeCell ref="A315:B315"/>
    <mergeCell ref="C315:E315"/>
    <mergeCell ref="G315:Q315"/>
    <mergeCell ref="B316:D316"/>
    <mergeCell ref="E316:G316"/>
    <mergeCell ref="I316:J316"/>
    <mergeCell ref="L316:M316"/>
    <mergeCell ref="N316:O316"/>
    <mergeCell ref="A317:B317"/>
    <mergeCell ref="C317:E317"/>
    <mergeCell ref="G317:Q317"/>
    <mergeCell ref="B318:D318"/>
    <mergeCell ref="E318:G318"/>
    <mergeCell ref="I318:J318"/>
    <mergeCell ref="L318:M318"/>
    <mergeCell ref="N318:O318"/>
    <mergeCell ref="A319:B319"/>
    <mergeCell ref="C319:E319"/>
    <mergeCell ref="G319:Q319"/>
    <mergeCell ref="B320:D320"/>
    <mergeCell ref="E320:G320"/>
    <mergeCell ref="I320:J320"/>
    <mergeCell ref="L320:M320"/>
    <mergeCell ref="N320:O320"/>
    <mergeCell ref="A321:B321"/>
    <mergeCell ref="C321:E321"/>
    <mergeCell ref="G321:Q321"/>
    <mergeCell ref="B322:D322"/>
    <mergeCell ref="E322:G322"/>
    <mergeCell ref="I322:J322"/>
    <mergeCell ref="L322:M322"/>
    <mergeCell ref="N322:O322"/>
    <mergeCell ref="A323:B323"/>
    <mergeCell ref="C323:E323"/>
    <mergeCell ref="G323:Q323"/>
    <mergeCell ref="B324:D324"/>
    <mergeCell ref="E324:G324"/>
    <mergeCell ref="I324:J324"/>
    <mergeCell ref="L324:M324"/>
    <mergeCell ref="N324:O324"/>
    <mergeCell ref="A325:B325"/>
    <mergeCell ref="C325:E325"/>
    <mergeCell ref="G325:Q325"/>
    <mergeCell ref="B326:D326"/>
    <mergeCell ref="E326:G326"/>
    <mergeCell ref="I326:J326"/>
    <mergeCell ref="L326:M326"/>
    <mergeCell ref="N326:O326"/>
    <mergeCell ref="A327:B327"/>
    <mergeCell ref="C327:E327"/>
    <mergeCell ref="G327:Q327"/>
    <mergeCell ref="B328:D328"/>
    <mergeCell ref="E328:G328"/>
    <mergeCell ref="I328:J328"/>
    <mergeCell ref="L328:M328"/>
    <mergeCell ref="N328:O328"/>
    <mergeCell ref="A329:B329"/>
    <mergeCell ref="C329:E329"/>
    <mergeCell ref="G329:Q329"/>
    <mergeCell ref="B330:D330"/>
    <mergeCell ref="E330:G330"/>
    <mergeCell ref="I330:J330"/>
    <mergeCell ref="L330:M330"/>
    <mergeCell ref="N330:O330"/>
    <mergeCell ref="A331:B331"/>
    <mergeCell ref="C331:E331"/>
    <mergeCell ref="G331:Q331"/>
    <mergeCell ref="B332:D332"/>
    <mergeCell ref="E332:G332"/>
    <mergeCell ref="I332:J332"/>
    <mergeCell ref="L332:M332"/>
    <mergeCell ref="N332:O332"/>
    <mergeCell ref="A333:B333"/>
    <mergeCell ref="C333:E333"/>
    <mergeCell ref="G333:Q333"/>
    <mergeCell ref="B334:D334"/>
    <mergeCell ref="E334:G334"/>
    <mergeCell ref="I334:J334"/>
    <mergeCell ref="L334:M334"/>
    <mergeCell ref="N334:O334"/>
    <mergeCell ref="A335:B335"/>
    <mergeCell ref="C335:E335"/>
    <mergeCell ref="G335:Q335"/>
    <mergeCell ref="B336:D336"/>
    <mergeCell ref="E336:G336"/>
    <mergeCell ref="I336:J336"/>
    <mergeCell ref="L336:M336"/>
    <mergeCell ref="N336:O336"/>
    <mergeCell ref="A337:B337"/>
    <mergeCell ref="C337:E337"/>
    <mergeCell ref="G337:Q337"/>
    <mergeCell ref="B338:D338"/>
    <mergeCell ref="E338:G338"/>
    <mergeCell ref="I338:J338"/>
    <mergeCell ref="L338:M338"/>
    <mergeCell ref="N338:O338"/>
    <mergeCell ref="A339:B339"/>
    <mergeCell ref="C339:E339"/>
    <mergeCell ref="G339:Q339"/>
    <mergeCell ref="B340:D340"/>
    <mergeCell ref="E340:G340"/>
    <mergeCell ref="I340:J340"/>
    <mergeCell ref="L340:M340"/>
    <mergeCell ref="N340:O340"/>
    <mergeCell ref="A341:B341"/>
    <mergeCell ref="C341:E341"/>
    <mergeCell ref="G341:Q341"/>
    <mergeCell ref="B342:D342"/>
    <mergeCell ref="E342:G342"/>
    <mergeCell ref="I342:J342"/>
    <mergeCell ref="L342:M342"/>
    <mergeCell ref="N342:O342"/>
    <mergeCell ref="A343:B343"/>
    <mergeCell ref="C343:E343"/>
    <mergeCell ref="G343:Q343"/>
    <mergeCell ref="B344:D344"/>
    <mergeCell ref="E344:G344"/>
    <mergeCell ref="I344:J344"/>
    <mergeCell ref="L344:M344"/>
    <mergeCell ref="N344:O344"/>
    <mergeCell ref="A345:B345"/>
    <mergeCell ref="C345:E345"/>
    <mergeCell ref="G345:Q345"/>
    <mergeCell ref="B346:D346"/>
    <mergeCell ref="E346:G346"/>
    <mergeCell ref="I346:J346"/>
    <mergeCell ref="L346:M346"/>
    <mergeCell ref="N346:O346"/>
    <mergeCell ref="A347:B347"/>
    <mergeCell ref="C347:E347"/>
    <mergeCell ref="G347:Q347"/>
    <mergeCell ref="B348:D348"/>
    <mergeCell ref="E348:G348"/>
    <mergeCell ref="I348:J348"/>
    <mergeCell ref="L348:M348"/>
    <mergeCell ref="N348:O348"/>
    <mergeCell ref="A349:B349"/>
    <mergeCell ref="C349:E349"/>
    <mergeCell ref="G349:Q349"/>
    <mergeCell ref="B350:D350"/>
    <mergeCell ref="E350:G350"/>
    <mergeCell ref="I350:J350"/>
    <mergeCell ref="L350:M350"/>
    <mergeCell ref="N350:O350"/>
    <mergeCell ref="A351:B351"/>
    <mergeCell ref="C351:E351"/>
    <mergeCell ref="G351:Q351"/>
    <mergeCell ref="B352:D352"/>
    <mergeCell ref="E352:G352"/>
    <mergeCell ref="I352:J352"/>
    <mergeCell ref="L352:M352"/>
    <mergeCell ref="N352:O352"/>
    <mergeCell ref="A353:B353"/>
    <mergeCell ref="C353:E353"/>
    <mergeCell ref="G353:Q353"/>
    <mergeCell ref="B354:D354"/>
    <mergeCell ref="E354:G354"/>
    <mergeCell ref="I354:J354"/>
    <mergeCell ref="L354:M354"/>
    <mergeCell ref="N354:O354"/>
    <mergeCell ref="A355:B355"/>
    <mergeCell ref="C355:E355"/>
    <mergeCell ref="G355:Q355"/>
    <mergeCell ref="B356:D356"/>
    <mergeCell ref="E356:G356"/>
    <mergeCell ref="I356:J356"/>
    <mergeCell ref="L356:M356"/>
    <mergeCell ref="N356:O356"/>
    <mergeCell ref="A357:B357"/>
    <mergeCell ref="C357:E357"/>
    <mergeCell ref="G357:Q357"/>
    <mergeCell ref="B358:D358"/>
    <mergeCell ref="E358:G358"/>
    <mergeCell ref="I358:J358"/>
    <mergeCell ref="L358:M358"/>
    <mergeCell ref="N358:O358"/>
    <mergeCell ref="A359:B359"/>
    <mergeCell ref="C359:E359"/>
    <mergeCell ref="G359:Q359"/>
    <mergeCell ref="B360:D360"/>
    <mergeCell ref="E360:G360"/>
    <mergeCell ref="I360:J360"/>
    <mergeCell ref="L360:M360"/>
    <mergeCell ref="N360:O360"/>
    <mergeCell ref="A361:B361"/>
    <mergeCell ref="C361:E361"/>
    <mergeCell ref="G361:Q361"/>
    <mergeCell ref="B362:D362"/>
    <mergeCell ref="E362:G362"/>
    <mergeCell ref="I362:J362"/>
    <mergeCell ref="L362:M362"/>
    <mergeCell ref="N362:O362"/>
    <mergeCell ref="A363:B363"/>
    <mergeCell ref="C363:E363"/>
    <mergeCell ref="G363:Q363"/>
    <mergeCell ref="B364:D364"/>
    <mergeCell ref="E364:G364"/>
    <mergeCell ref="I364:J364"/>
    <mergeCell ref="L364:M364"/>
    <mergeCell ref="N364:O364"/>
    <mergeCell ref="A365:B365"/>
    <mergeCell ref="C365:E365"/>
    <mergeCell ref="G365:Q365"/>
    <mergeCell ref="B366:D366"/>
    <mergeCell ref="E366:G366"/>
    <mergeCell ref="I366:J366"/>
    <mergeCell ref="L366:M366"/>
    <mergeCell ref="N366:O366"/>
    <mergeCell ref="A367:B367"/>
    <mergeCell ref="C367:E367"/>
    <mergeCell ref="G367:Q367"/>
    <mergeCell ref="B368:D368"/>
    <mergeCell ref="E368:G368"/>
    <mergeCell ref="I368:J368"/>
    <mergeCell ref="L368:M368"/>
    <mergeCell ref="N368:O368"/>
    <mergeCell ref="A369:B369"/>
    <mergeCell ref="C369:E369"/>
    <mergeCell ref="G369:Q369"/>
    <mergeCell ref="B370:D370"/>
    <mergeCell ref="E370:G370"/>
    <mergeCell ref="I370:J370"/>
    <mergeCell ref="L370:M370"/>
    <mergeCell ref="N370:O370"/>
    <mergeCell ref="A371:B371"/>
    <mergeCell ref="C371:E371"/>
    <mergeCell ref="G371:Q371"/>
    <mergeCell ref="B372:D372"/>
    <mergeCell ref="E372:G372"/>
    <mergeCell ref="I372:J372"/>
    <mergeCell ref="L372:M372"/>
    <mergeCell ref="N372:O372"/>
    <mergeCell ref="A373:B373"/>
    <mergeCell ref="C373:E373"/>
    <mergeCell ref="G373:Q373"/>
    <mergeCell ref="B374:D374"/>
    <mergeCell ref="E374:G374"/>
    <mergeCell ref="I374:J374"/>
    <mergeCell ref="L374:M374"/>
    <mergeCell ref="N374:O374"/>
    <mergeCell ref="A375:B375"/>
    <mergeCell ref="C375:E375"/>
    <mergeCell ref="G375:Q375"/>
    <mergeCell ref="B376:D376"/>
    <mergeCell ref="E376:G376"/>
    <mergeCell ref="I376:J376"/>
    <mergeCell ref="L376:M376"/>
    <mergeCell ref="N376:O376"/>
    <mergeCell ref="A377:B377"/>
    <mergeCell ref="C377:E377"/>
    <mergeCell ref="G377:Q377"/>
    <mergeCell ref="B378:D378"/>
    <mergeCell ref="E378:G378"/>
    <mergeCell ref="I378:J378"/>
    <mergeCell ref="L378:M378"/>
    <mergeCell ref="N378:O378"/>
    <mergeCell ref="A379:B379"/>
    <mergeCell ref="C379:E379"/>
    <mergeCell ref="G379:Q379"/>
    <mergeCell ref="B380:D380"/>
    <mergeCell ref="E380:G380"/>
    <mergeCell ref="I380:J380"/>
    <mergeCell ref="L380:M380"/>
    <mergeCell ref="N380:O380"/>
    <mergeCell ref="A381:B381"/>
    <mergeCell ref="C381:E381"/>
    <mergeCell ref="G381:Q381"/>
    <mergeCell ref="B382:D382"/>
    <mergeCell ref="E382:G382"/>
    <mergeCell ref="I382:J382"/>
    <mergeCell ref="L382:M382"/>
    <mergeCell ref="N382:O382"/>
    <mergeCell ref="A383:B383"/>
    <mergeCell ref="C383:E383"/>
    <mergeCell ref="G383:Q383"/>
    <mergeCell ref="B384:D384"/>
    <mergeCell ref="E384:G384"/>
    <mergeCell ref="I384:J384"/>
    <mergeCell ref="L384:M384"/>
    <mergeCell ref="N384:O384"/>
    <mergeCell ref="A385:B385"/>
    <mergeCell ref="C385:E385"/>
    <mergeCell ref="G385:Q385"/>
    <mergeCell ref="B386:D386"/>
    <mergeCell ref="E386:G386"/>
    <mergeCell ref="I386:J386"/>
    <mergeCell ref="L386:M386"/>
    <mergeCell ref="N386:O386"/>
    <mergeCell ref="A387:B387"/>
    <mergeCell ref="C387:E387"/>
    <mergeCell ref="G387:Q387"/>
    <mergeCell ref="B388:D388"/>
    <mergeCell ref="E388:G388"/>
    <mergeCell ref="I388:J388"/>
    <mergeCell ref="L388:M388"/>
    <mergeCell ref="N388:O388"/>
    <mergeCell ref="A389:B389"/>
    <mergeCell ref="C389:E389"/>
    <mergeCell ref="G389:Q389"/>
    <mergeCell ref="B390:D390"/>
    <mergeCell ref="E390:G390"/>
    <mergeCell ref="I390:J390"/>
    <mergeCell ref="L390:M390"/>
    <mergeCell ref="N390:O390"/>
    <mergeCell ref="A391:B391"/>
    <mergeCell ref="C391:E391"/>
    <mergeCell ref="G391:Q391"/>
    <mergeCell ref="B392:D392"/>
    <mergeCell ref="E392:G392"/>
    <mergeCell ref="I392:J392"/>
    <mergeCell ref="L392:M392"/>
    <mergeCell ref="N392:O392"/>
    <mergeCell ref="A393:B393"/>
    <mergeCell ref="C393:E393"/>
    <mergeCell ref="G393:Q393"/>
    <mergeCell ref="B394:D394"/>
    <mergeCell ref="E394:G394"/>
    <mergeCell ref="I394:J394"/>
    <mergeCell ref="L394:M394"/>
    <mergeCell ref="N394:O394"/>
    <mergeCell ref="A395:B395"/>
    <mergeCell ref="C395:E395"/>
    <mergeCell ref="G395:Q395"/>
    <mergeCell ref="B396:D396"/>
    <mergeCell ref="E396:G396"/>
    <mergeCell ref="I396:J396"/>
    <mergeCell ref="L396:M396"/>
    <mergeCell ref="N396:O396"/>
    <mergeCell ref="A397:B397"/>
    <mergeCell ref="C397:E397"/>
    <mergeCell ref="G397:Q397"/>
    <mergeCell ref="B398:D398"/>
    <mergeCell ref="E398:G398"/>
    <mergeCell ref="I398:J398"/>
    <mergeCell ref="L398:M398"/>
    <mergeCell ref="N398:O398"/>
    <mergeCell ref="A399:B399"/>
    <mergeCell ref="C399:E399"/>
    <mergeCell ref="G399:Q399"/>
    <mergeCell ref="B400:D400"/>
    <mergeCell ref="E400:G400"/>
    <mergeCell ref="I400:J400"/>
    <mergeCell ref="L400:M400"/>
    <mergeCell ref="N400:O400"/>
    <mergeCell ref="A401:B401"/>
    <mergeCell ref="C401:E401"/>
    <mergeCell ref="G401:Q401"/>
    <mergeCell ref="B402:D402"/>
    <mergeCell ref="E402:G402"/>
    <mergeCell ref="I402:J402"/>
    <mergeCell ref="L402:M402"/>
    <mergeCell ref="N402:O402"/>
    <mergeCell ref="A403:B403"/>
    <mergeCell ref="C403:E403"/>
    <mergeCell ref="G403:Q403"/>
    <mergeCell ref="B404:D404"/>
    <mergeCell ref="E404:G404"/>
    <mergeCell ref="I404:J404"/>
    <mergeCell ref="L404:M404"/>
    <mergeCell ref="N404:O404"/>
    <mergeCell ref="A405:B405"/>
    <mergeCell ref="C405:E405"/>
    <mergeCell ref="G405:Q405"/>
    <mergeCell ref="B406:D406"/>
    <mergeCell ref="E406:G406"/>
    <mergeCell ref="I406:J406"/>
    <mergeCell ref="L406:M406"/>
    <mergeCell ref="N406:O406"/>
    <mergeCell ref="A407:B407"/>
    <mergeCell ref="C407:E407"/>
    <mergeCell ref="G407:Q407"/>
    <mergeCell ref="B408:D408"/>
    <mergeCell ref="E408:G408"/>
    <mergeCell ref="I408:J408"/>
    <mergeCell ref="L408:M408"/>
    <mergeCell ref="N408:O408"/>
    <mergeCell ref="A409:B409"/>
    <mergeCell ref="C409:E409"/>
    <mergeCell ref="G409:Q409"/>
    <mergeCell ref="B410:D410"/>
    <mergeCell ref="E410:G410"/>
    <mergeCell ref="I410:J410"/>
    <mergeCell ref="L410:M410"/>
    <mergeCell ref="N410:O410"/>
    <mergeCell ref="A411:B411"/>
    <mergeCell ref="C411:E411"/>
    <mergeCell ref="G411:Q411"/>
    <mergeCell ref="B412:D412"/>
    <mergeCell ref="E412:G412"/>
    <mergeCell ref="I412:J412"/>
    <mergeCell ref="L412:M412"/>
    <mergeCell ref="N412:O412"/>
    <mergeCell ref="A413:B413"/>
    <mergeCell ref="C413:E413"/>
    <mergeCell ref="G413:Q413"/>
    <mergeCell ref="Q427:V428"/>
    <mergeCell ref="B414:D414"/>
    <mergeCell ref="E414:G414"/>
    <mergeCell ref="I414:J414"/>
    <mergeCell ref="L414:M414"/>
    <mergeCell ref="N414:O414"/>
    <mergeCell ref="A415:B415"/>
    <mergeCell ref="C415:E415"/>
    <mergeCell ref="G415:Q415"/>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R213"/>
  <sheetViews>
    <sheetView tabSelected="1" topLeftCell="D176" zoomScaleNormal="100" workbookViewId="0">
      <selection activeCell="J212" sqref="J212"/>
    </sheetView>
  </sheetViews>
  <sheetFormatPr defaultColWidth="16.6640625" defaultRowHeight="13.2" x14ac:dyDescent="0.25"/>
  <cols>
    <col min="1" max="1" width="10.5546875" style="1" customWidth="1"/>
    <col min="2" max="2" width="33.88671875" style="1" customWidth="1"/>
    <col min="3" max="3" width="19.6640625" style="1" customWidth="1"/>
    <col min="4" max="4" width="25.88671875" style="1" customWidth="1"/>
    <col min="5" max="5" width="9.109375" style="1" bestFit="1" customWidth="1"/>
    <col min="6" max="6" width="6.109375" style="1" bestFit="1" customWidth="1"/>
    <col min="7" max="7" width="5" style="1" bestFit="1" customWidth="1"/>
    <col min="8" max="8" width="4.44140625" style="1" bestFit="1" customWidth="1"/>
    <col min="9" max="9" width="12.88671875" style="1" bestFit="1" customWidth="1"/>
    <col min="10" max="10" width="20.44140625" style="18" bestFit="1" customWidth="1"/>
    <col min="11" max="14" width="20.44140625" style="1" bestFit="1" customWidth="1"/>
    <col min="15" max="16384" width="16.6640625" style="1"/>
  </cols>
  <sheetData>
    <row r="1" spans="1:17" ht="68.099999999999994" customHeight="1" x14ac:dyDescent="0.25">
      <c r="A1" s="22" t="s">
        <v>0</v>
      </c>
      <c r="B1" s="23"/>
      <c r="C1" s="23"/>
      <c r="D1" s="23"/>
      <c r="E1" s="23"/>
      <c r="F1" s="23"/>
      <c r="G1" s="23"/>
      <c r="H1" s="23"/>
      <c r="I1" s="23"/>
      <c r="J1" s="24" t="s">
        <v>1047</v>
      </c>
      <c r="K1" s="25" t="s">
        <v>1322</v>
      </c>
      <c r="L1" s="7" t="s">
        <v>1042</v>
      </c>
      <c r="M1" s="8" t="s">
        <v>1044</v>
      </c>
      <c r="N1" s="50"/>
      <c r="O1" s="4"/>
      <c r="P1" s="4"/>
      <c r="Q1" s="4"/>
    </row>
    <row r="2" spans="1:17" ht="33.75" customHeight="1" x14ac:dyDescent="0.25">
      <c r="A2" s="44" t="s">
        <v>1</v>
      </c>
      <c r="B2" s="45"/>
      <c r="C2" s="45" t="s">
        <v>2</v>
      </c>
      <c r="D2" s="3" t="s">
        <v>3</v>
      </c>
      <c r="E2" s="45" t="s">
        <v>4</v>
      </c>
      <c r="F2" s="3" t="s">
        <v>5</v>
      </c>
      <c r="G2" s="45" t="s">
        <v>6</v>
      </c>
      <c r="H2" s="45" t="s">
        <v>7</v>
      </c>
      <c r="I2" s="3" t="s">
        <v>8</v>
      </c>
      <c r="J2" s="17" t="s">
        <v>1039</v>
      </c>
      <c r="K2" s="5" t="s">
        <v>1040</v>
      </c>
      <c r="L2" s="4" t="s">
        <v>1041</v>
      </c>
      <c r="M2" s="9" t="s">
        <v>1043</v>
      </c>
      <c r="N2" s="51" t="s">
        <v>1167</v>
      </c>
      <c r="O2" s="4" t="s">
        <v>1168</v>
      </c>
      <c r="P2" s="4" t="s">
        <v>1169</v>
      </c>
      <c r="Q2" s="4" t="s">
        <v>1170</v>
      </c>
    </row>
    <row r="3" spans="1:17" ht="15.9" hidden="1" customHeight="1" x14ac:dyDescent="0.25">
      <c r="A3" s="10">
        <v>23629</v>
      </c>
      <c r="B3" s="43" t="s">
        <v>9</v>
      </c>
      <c r="C3" s="43" t="s">
        <v>12</v>
      </c>
      <c r="D3" s="2" t="s">
        <v>11</v>
      </c>
      <c r="E3" s="43" t="s">
        <v>13</v>
      </c>
      <c r="F3" s="2">
        <v>437</v>
      </c>
      <c r="G3" s="43">
        <v>228</v>
      </c>
      <c r="H3" s="43">
        <v>236</v>
      </c>
      <c r="I3" s="2" t="s">
        <v>10</v>
      </c>
      <c r="J3" s="2">
        <v>3.78</v>
      </c>
      <c r="K3" s="6">
        <f t="shared" ref="K3:K8" si="0">J3-(J3*0.2)</f>
        <v>3.024</v>
      </c>
      <c r="L3" s="15">
        <f t="shared" ref="L3:L66" si="1">J3*0.88</f>
        <v>3.3264</v>
      </c>
      <c r="M3" s="16">
        <f t="shared" ref="M3:M66" si="2">K3*0.93</f>
        <v>2.8123200000000002</v>
      </c>
      <c r="N3" s="16">
        <f>_xlfn.XLOOKUP(A3,Planilha1!B:B,Planilha1!T:T,0,0)</f>
        <v>0</v>
      </c>
      <c r="O3" s="49">
        <f t="shared" ref="O3:O66" si="3">N3*J3</f>
        <v>0</v>
      </c>
      <c r="P3" s="49">
        <f t="shared" ref="P3:P66" si="4">N3*K3</f>
        <v>0</v>
      </c>
      <c r="Q3" s="49">
        <f t="shared" ref="Q3:Q66" si="5">O3-P3</f>
        <v>0</v>
      </c>
    </row>
    <row r="4" spans="1:17" ht="15.9" hidden="1" customHeight="1" x14ac:dyDescent="0.25">
      <c r="A4" s="10">
        <v>29813</v>
      </c>
      <c r="B4" s="43" t="s">
        <v>14</v>
      </c>
      <c r="C4" s="43" t="s">
        <v>17</v>
      </c>
      <c r="D4" s="2" t="s">
        <v>16</v>
      </c>
      <c r="E4" s="43" t="s">
        <v>18</v>
      </c>
      <c r="F4" s="2">
        <v>460</v>
      </c>
      <c r="G4" s="43">
        <v>370</v>
      </c>
      <c r="H4" s="43">
        <v>425</v>
      </c>
      <c r="I4" s="2" t="s">
        <v>15</v>
      </c>
      <c r="J4" s="2">
        <v>9.1999999999999993</v>
      </c>
      <c r="K4" s="6">
        <f t="shared" si="0"/>
        <v>7.3599999999999994</v>
      </c>
      <c r="L4" s="15">
        <f t="shared" si="1"/>
        <v>8.0960000000000001</v>
      </c>
      <c r="M4" s="16">
        <f t="shared" si="2"/>
        <v>6.8448000000000002</v>
      </c>
      <c r="N4" s="16">
        <f>_xlfn.XLOOKUP(A4,Planilha1!B:B,Planilha1!T:T,0,0)</f>
        <v>95.973333000000011</v>
      </c>
      <c r="O4" s="49">
        <f t="shared" si="3"/>
        <v>882.9546636</v>
      </c>
      <c r="P4" s="49">
        <f t="shared" si="4"/>
        <v>706.36373088000005</v>
      </c>
      <c r="Q4" s="49">
        <f t="shared" si="5"/>
        <v>176.59093271999996</v>
      </c>
    </row>
    <row r="5" spans="1:17" ht="15.9" hidden="1" customHeight="1" x14ac:dyDescent="0.25">
      <c r="A5" s="10">
        <v>29812</v>
      </c>
      <c r="B5" s="43" t="s">
        <v>19</v>
      </c>
      <c r="C5" s="43" t="s">
        <v>22</v>
      </c>
      <c r="D5" s="2" t="s">
        <v>21</v>
      </c>
      <c r="E5" s="43" t="s">
        <v>23</v>
      </c>
      <c r="F5" s="2">
        <v>400</v>
      </c>
      <c r="G5" s="43">
        <v>305</v>
      </c>
      <c r="H5" s="43">
        <v>340</v>
      </c>
      <c r="I5" s="2" t="s">
        <v>20</v>
      </c>
      <c r="J5" s="2">
        <v>6.25</v>
      </c>
      <c r="K5" s="6">
        <f t="shared" si="0"/>
        <v>5</v>
      </c>
      <c r="L5" s="15">
        <f t="shared" si="1"/>
        <v>5.5</v>
      </c>
      <c r="M5" s="16">
        <f t="shared" si="2"/>
        <v>4.6500000000000004</v>
      </c>
      <c r="N5" s="16">
        <f>_xlfn.XLOOKUP(A5,Planilha1!B:B,Planilha1!T:T,0,0)</f>
        <v>75.722222000000002</v>
      </c>
      <c r="O5" s="49">
        <f t="shared" si="3"/>
        <v>473.26388750000001</v>
      </c>
      <c r="P5" s="49">
        <f t="shared" si="4"/>
        <v>378.61111</v>
      </c>
      <c r="Q5" s="49">
        <f t="shared" si="5"/>
        <v>94.652777500000013</v>
      </c>
    </row>
    <row r="6" spans="1:17" ht="15.9" hidden="1" customHeight="1" x14ac:dyDescent="0.25">
      <c r="A6" s="10">
        <v>28632</v>
      </c>
      <c r="B6" s="43" t="s">
        <v>24</v>
      </c>
      <c r="C6" s="43" t="s">
        <v>27</v>
      </c>
      <c r="D6" s="2" t="s">
        <v>26</v>
      </c>
      <c r="E6" s="43" t="s">
        <v>28</v>
      </c>
      <c r="F6" s="2">
        <v>445</v>
      </c>
      <c r="G6" s="43">
        <v>430</v>
      </c>
      <c r="H6" s="43">
        <v>515</v>
      </c>
      <c r="I6" s="2" t="s">
        <v>25</v>
      </c>
      <c r="J6" s="2">
        <v>15.6</v>
      </c>
      <c r="K6" s="6">
        <f t="shared" si="0"/>
        <v>12.48</v>
      </c>
      <c r="L6" s="15">
        <f t="shared" si="1"/>
        <v>13.728</v>
      </c>
      <c r="M6" s="16">
        <f t="shared" si="2"/>
        <v>11.606400000000001</v>
      </c>
      <c r="N6" s="16">
        <f>_xlfn.XLOOKUP(A6,Planilha1!B:B,Planilha1!T:T,0,0)</f>
        <v>40.000444333333334</v>
      </c>
      <c r="O6" s="49">
        <f t="shared" si="3"/>
        <v>624.00693160000003</v>
      </c>
      <c r="P6" s="49">
        <f t="shared" si="4"/>
        <v>499.20554528000002</v>
      </c>
      <c r="Q6" s="49">
        <f t="shared" si="5"/>
        <v>124.80138632000001</v>
      </c>
    </row>
    <row r="7" spans="1:17" ht="15.9" hidden="1" customHeight="1" x14ac:dyDescent="0.25">
      <c r="A7" s="10">
        <v>28631</v>
      </c>
      <c r="B7" s="43" t="s">
        <v>29</v>
      </c>
      <c r="C7" s="43" t="s">
        <v>32</v>
      </c>
      <c r="D7" s="2" t="s">
        <v>31</v>
      </c>
      <c r="E7" s="43" t="s">
        <v>33</v>
      </c>
      <c r="F7" s="2">
        <v>200</v>
      </c>
      <c r="G7" s="43">
        <v>200</v>
      </c>
      <c r="H7" s="43">
        <v>155</v>
      </c>
      <c r="I7" s="2" t="s">
        <v>30</v>
      </c>
      <c r="J7" s="2">
        <v>1.72</v>
      </c>
      <c r="K7" s="6">
        <f t="shared" si="0"/>
        <v>1.3759999999999999</v>
      </c>
      <c r="L7" s="15">
        <f t="shared" si="1"/>
        <v>1.5136000000000001</v>
      </c>
      <c r="M7" s="16">
        <f t="shared" si="2"/>
        <v>1.2796799999999999</v>
      </c>
      <c r="N7" s="16">
        <f>_xlfn.XLOOKUP(A7,Planilha1!B:B,Planilha1!T:T,0,0)</f>
        <v>477.72333333333336</v>
      </c>
      <c r="O7" s="49">
        <f t="shared" si="3"/>
        <v>821.68413333333331</v>
      </c>
      <c r="P7" s="49">
        <f t="shared" si="4"/>
        <v>657.34730666666667</v>
      </c>
      <c r="Q7" s="49">
        <f t="shared" si="5"/>
        <v>164.33682666666664</v>
      </c>
    </row>
    <row r="8" spans="1:17" ht="15.9" customHeight="1" x14ac:dyDescent="0.25">
      <c r="A8" s="10">
        <v>15896</v>
      </c>
      <c r="B8" s="43" t="s">
        <v>34</v>
      </c>
      <c r="C8" s="43" t="s">
        <v>37</v>
      </c>
      <c r="D8" s="2" t="s">
        <v>36</v>
      </c>
      <c r="E8" s="43" t="s">
        <v>38</v>
      </c>
      <c r="F8" s="2">
        <v>344</v>
      </c>
      <c r="G8" s="43">
        <v>344</v>
      </c>
      <c r="H8" s="43">
        <v>342</v>
      </c>
      <c r="I8" s="2" t="s">
        <v>35</v>
      </c>
      <c r="J8" s="2">
        <v>11.25</v>
      </c>
      <c r="K8" s="6">
        <f t="shared" si="0"/>
        <v>9</v>
      </c>
      <c r="L8" s="15">
        <f t="shared" si="1"/>
        <v>9.9</v>
      </c>
      <c r="M8" s="16">
        <f t="shared" si="2"/>
        <v>8.370000000000001</v>
      </c>
      <c r="N8" s="52">
        <f>_xlfn.XLOOKUP(A8,Planilha1!B:B,Planilha1!T:T,0,0)</f>
        <v>78.408333666666678</v>
      </c>
      <c r="O8" s="54">
        <f t="shared" si="3"/>
        <v>882.09375375000013</v>
      </c>
      <c r="P8" s="54">
        <f>N8*K8</f>
        <v>705.67500300000006</v>
      </c>
      <c r="Q8" s="54">
        <f t="shared" si="5"/>
        <v>176.41875075000007</v>
      </c>
    </row>
    <row r="9" spans="1:17" ht="15.9" hidden="1" customHeight="1" x14ac:dyDescent="0.25">
      <c r="A9" s="10">
        <v>403</v>
      </c>
      <c r="B9" s="43" t="s">
        <v>39</v>
      </c>
      <c r="C9" s="43" t="s">
        <v>42</v>
      </c>
      <c r="D9" s="2" t="s">
        <v>41</v>
      </c>
      <c r="E9" s="43" t="s">
        <v>43</v>
      </c>
      <c r="F9" s="2">
        <v>302</v>
      </c>
      <c r="G9" s="43">
        <v>226</v>
      </c>
      <c r="H9" s="43">
        <v>257</v>
      </c>
      <c r="I9" s="2" t="s">
        <v>40</v>
      </c>
      <c r="J9" s="2">
        <v>2.54</v>
      </c>
      <c r="K9" s="6">
        <f>J9-(J9*0.1)</f>
        <v>2.286</v>
      </c>
      <c r="L9" s="15">
        <f t="shared" si="1"/>
        <v>2.2351999999999999</v>
      </c>
      <c r="M9" s="16">
        <f t="shared" si="2"/>
        <v>2.1259800000000002</v>
      </c>
      <c r="N9" s="16">
        <f>_xlfn.XLOOKUP(A9,Planilha1!B:B,Planilha1!T:T,0,0)</f>
        <v>0</v>
      </c>
      <c r="O9" s="49">
        <f t="shared" si="3"/>
        <v>0</v>
      </c>
      <c r="P9" s="49">
        <f t="shared" si="4"/>
        <v>0</v>
      </c>
      <c r="Q9" s="49">
        <f t="shared" si="5"/>
        <v>0</v>
      </c>
    </row>
    <row r="10" spans="1:17" ht="15.9" hidden="1" customHeight="1" x14ac:dyDescent="0.25">
      <c r="A10" s="10">
        <v>22475</v>
      </c>
      <c r="B10" s="43" t="s">
        <v>44</v>
      </c>
      <c r="C10" s="43" t="s">
        <v>47</v>
      </c>
      <c r="D10" s="2" t="s">
        <v>46</v>
      </c>
      <c r="E10" s="43" t="s">
        <v>48</v>
      </c>
      <c r="F10" s="2">
        <v>635</v>
      </c>
      <c r="G10" s="43">
        <v>630</v>
      </c>
      <c r="H10" s="43">
        <v>635</v>
      </c>
      <c r="I10" s="2" t="s">
        <v>45</v>
      </c>
      <c r="J10" s="2">
        <v>54.99</v>
      </c>
      <c r="K10" s="6">
        <f>J10-(J10*0.2)</f>
        <v>43.992000000000004</v>
      </c>
      <c r="L10" s="15">
        <f t="shared" si="1"/>
        <v>48.391200000000005</v>
      </c>
      <c r="M10" s="16">
        <f t="shared" si="2"/>
        <v>40.912560000000006</v>
      </c>
      <c r="N10" s="16">
        <f>_xlfn.XLOOKUP(A10,Planilha1!B:B,Planilha1!T:T,0,0)</f>
        <v>12.612222000000001</v>
      </c>
      <c r="O10" s="49">
        <f t="shared" si="3"/>
        <v>693.54608778000011</v>
      </c>
      <c r="P10" s="49">
        <f t="shared" si="4"/>
        <v>554.83687022400011</v>
      </c>
      <c r="Q10" s="49">
        <f t="shared" si="5"/>
        <v>138.709217556</v>
      </c>
    </row>
    <row r="11" spans="1:17" ht="15.9" customHeight="1" x14ac:dyDescent="0.25">
      <c r="A11" s="10">
        <v>1307</v>
      </c>
      <c r="B11" s="43" t="s">
        <v>49</v>
      </c>
      <c r="C11" s="43" t="s">
        <v>52</v>
      </c>
      <c r="D11" s="2" t="s">
        <v>51</v>
      </c>
      <c r="E11" s="43" t="s">
        <v>53</v>
      </c>
      <c r="F11" s="2">
        <v>640</v>
      </c>
      <c r="G11" s="43">
        <v>340</v>
      </c>
      <c r="H11" s="43">
        <v>620</v>
      </c>
      <c r="I11" s="2" t="s">
        <v>50</v>
      </c>
      <c r="J11" s="2">
        <v>14.5</v>
      </c>
      <c r="K11" s="6">
        <f>J11-(J11*0.1)</f>
        <v>13.05</v>
      </c>
      <c r="L11" s="15">
        <f t="shared" si="1"/>
        <v>12.76</v>
      </c>
      <c r="M11" s="16">
        <f t="shared" si="2"/>
        <v>12.136500000000002</v>
      </c>
      <c r="N11" s="52">
        <f>_xlfn.XLOOKUP(A11,Planilha1!B:B,Planilha1!T:T,0,0)</f>
        <v>5.1666664999999998</v>
      </c>
      <c r="O11" s="54">
        <f t="shared" si="3"/>
        <v>74.916664249999997</v>
      </c>
      <c r="P11" s="54">
        <f t="shared" si="4"/>
        <v>67.424997825000005</v>
      </c>
      <c r="Q11" s="54">
        <f t="shared" si="5"/>
        <v>7.4916664249999911</v>
      </c>
    </row>
    <row r="12" spans="1:17" ht="15.9" customHeight="1" x14ac:dyDescent="0.25">
      <c r="A12" s="10">
        <v>1908</v>
      </c>
      <c r="B12" s="43" t="s">
        <v>54</v>
      </c>
      <c r="C12" s="43" t="s">
        <v>57</v>
      </c>
      <c r="D12" s="2" t="s">
        <v>56</v>
      </c>
      <c r="E12" s="43" t="s">
        <v>58</v>
      </c>
      <c r="F12" s="2">
        <v>513</v>
      </c>
      <c r="G12" s="43">
        <v>330</v>
      </c>
      <c r="H12" s="43">
        <v>515</v>
      </c>
      <c r="I12" s="2" t="s">
        <v>55</v>
      </c>
      <c r="J12" s="2">
        <v>11</v>
      </c>
      <c r="K12" s="6">
        <f>J12-(J12*0.1)</f>
        <v>9.9</v>
      </c>
      <c r="L12" s="15">
        <f t="shared" si="1"/>
        <v>9.68</v>
      </c>
      <c r="M12" s="16">
        <f t="shared" si="2"/>
        <v>9.2070000000000007</v>
      </c>
      <c r="N12" s="52">
        <f>_xlfn.XLOOKUP(A12,Planilha1!B:B,Planilha1!T:T,0,0)</f>
        <v>0</v>
      </c>
      <c r="O12" s="54">
        <f t="shared" si="3"/>
        <v>0</v>
      </c>
      <c r="P12" s="54">
        <f t="shared" si="4"/>
        <v>0</v>
      </c>
      <c r="Q12" s="54">
        <f t="shared" si="5"/>
        <v>0</v>
      </c>
    </row>
    <row r="13" spans="1:17" ht="15.9" customHeight="1" x14ac:dyDescent="0.25">
      <c r="A13" s="10">
        <v>20319</v>
      </c>
      <c r="B13" s="43" t="s">
        <v>59</v>
      </c>
      <c r="C13" s="43" t="s">
        <v>62</v>
      </c>
      <c r="D13" s="2" t="s">
        <v>61</v>
      </c>
      <c r="E13" s="43" t="s">
        <v>63</v>
      </c>
      <c r="F13" s="2">
        <v>169</v>
      </c>
      <c r="G13" s="43">
        <v>161</v>
      </c>
      <c r="H13" s="43">
        <v>122</v>
      </c>
      <c r="I13" s="2" t="s">
        <v>60</v>
      </c>
      <c r="J13" s="2">
        <v>1</v>
      </c>
      <c r="K13" s="6">
        <f>J13-(J13*0.1)</f>
        <v>0.9</v>
      </c>
      <c r="L13" s="15">
        <f t="shared" si="1"/>
        <v>0.88</v>
      </c>
      <c r="M13" s="16">
        <f t="shared" si="2"/>
        <v>0.83700000000000008</v>
      </c>
      <c r="N13" s="52">
        <f>_xlfn.XLOOKUP(A13,Planilha1!B:B,Planilha1!T:T,0,0)</f>
        <v>0.33222200000000002</v>
      </c>
      <c r="O13" s="54">
        <f t="shared" si="3"/>
        <v>0.33222200000000002</v>
      </c>
      <c r="P13" s="54">
        <f t="shared" si="4"/>
        <v>0.29899980000000004</v>
      </c>
      <c r="Q13" s="54">
        <f t="shared" si="5"/>
        <v>3.322219999999998E-2</v>
      </c>
    </row>
    <row r="14" spans="1:17" ht="15.9" customHeight="1" x14ac:dyDescent="0.25">
      <c r="A14" s="10">
        <v>19209</v>
      </c>
      <c r="B14" s="43" t="s">
        <v>64</v>
      </c>
      <c r="C14" s="43" t="s">
        <v>67</v>
      </c>
      <c r="D14" s="2" t="s">
        <v>66</v>
      </c>
      <c r="E14" s="43" t="s">
        <v>68</v>
      </c>
      <c r="F14" s="2">
        <v>563</v>
      </c>
      <c r="G14" s="43">
        <v>295</v>
      </c>
      <c r="H14" s="43">
        <v>455</v>
      </c>
      <c r="I14" s="2" t="s">
        <v>65</v>
      </c>
      <c r="J14" s="2">
        <v>20.100000000000001</v>
      </c>
      <c r="K14" s="6">
        <f t="shared" ref="K14:K21" si="6">J14-(J14*0.2)</f>
        <v>16.080000000000002</v>
      </c>
      <c r="L14" s="15">
        <f t="shared" si="1"/>
        <v>17.688000000000002</v>
      </c>
      <c r="M14" s="16">
        <f t="shared" si="2"/>
        <v>14.954400000000003</v>
      </c>
      <c r="N14" s="52">
        <f>_xlfn.XLOOKUP(A14,Planilha1!B:B,Planilha1!T:T,0,0)</f>
        <v>0.72333300000000011</v>
      </c>
      <c r="O14" s="54">
        <f t="shared" si="3"/>
        <v>14.538993300000003</v>
      </c>
      <c r="P14" s="54">
        <f t="shared" si="4"/>
        <v>11.631194640000004</v>
      </c>
      <c r="Q14" s="54">
        <f t="shared" si="5"/>
        <v>2.9077986599999992</v>
      </c>
    </row>
    <row r="15" spans="1:17" ht="15.9" hidden="1" customHeight="1" x14ac:dyDescent="0.25">
      <c r="A15" s="10">
        <v>18155</v>
      </c>
      <c r="B15" s="43" t="s">
        <v>69</v>
      </c>
      <c r="C15" s="43" t="s">
        <v>72</v>
      </c>
      <c r="D15" s="2" t="s">
        <v>71</v>
      </c>
      <c r="E15" s="43" t="s">
        <v>73</v>
      </c>
      <c r="F15" s="2">
        <v>182</v>
      </c>
      <c r="G15" s="43">
        <v>142</v>
      </c>
      <c r="H15" s="43">
        <v>287</v>
      </c>
      <c r="I15" s="2" t="s">
        <v>70</v>
      </c>
      <c r="J15" s="2">
        <v>2.95</v>
      </c>
      <c r="K15" s="6">
        <f t="shared" si="6"/>
        <v>2.3600000000000003</v>
      </c>
      <c r="L15" s="15">
        <f t="shared" si="1"/>
        <v>2.5960000000000001</v>
      </c>
      <c r="M15" s="16">
        <f t="shared" si="2"/>
        <v>2.1948000000000003</v>
      </c>
      <c r="N15" s="16">
        <f>_xlfn.XLOOKUP(A15,Planilha1!B:B,Planilha1!T:T,0,0)</f>
        <v>0.16666600000000001</v>
      </c>
      <c r="O15" s="49">
        <f t="shared" si="3"/>
        <v>0.49166470000000007</v>
      </c>
      <c r="P15" s="49">
        <f t="shared" si="4"/>
        <v>0.39333176000000009</v>
      </c>
      <c r="Q15" s="49">
        <f t="shared" si="5"/>
        <v>9.833293999999998E-2</v>
      </c>
    </row>
    <row r="16" spans="1:17" ht="15.9" hidden="1" customHeight="1" x14ac:dyDescent="0.25">
      <c r="A16" s="10">
        <v>428</v>
      </c>
      <c r="B16" s="43" t="s">
        <v>74</v>
      </c>
      <c r="C16" s="43" t="s">
        <v>77</v>
      </c>
      <c r="D16" s="2" t="s">
        <v>76</v>
      </c>
      <c r="E16" s="43" t="s">
        <v>78</v>
      </c>
      <c r="F16" s="2">
        <v>420</v>
      </c>
      <c r="G16" s="43">
        <v>215</v>
      </c>
      <c r="H16" s="43">
        <v>405</v>
      </c>
      <c r="I16" s="2" t="s">
        <v>75</v>
      </c>
      <c r="J16" s="2">
        <v>4.53</v>
      </c>
      <c r="K16" s="6">
        <f t="shared" si="6"/>
        <v>3.6240000000000001</v>
      </c>
      <c r="L16" s="15">
        <f t="shared" si="1"/>
        <v>3.9864000000000002</v>
      </c>
      <c r="M16" s="16">
        <f t="shared" si="2"/>
        <v>3.3703200000000004</v>
      </c>
      <c r="N16" s="16">
        <f>_xlfn.XLOOKUP(A16,Planilha1!B:B,Planilha1!T:T,0,0)</f>
        <v>5.2788886666666661</v>
      </c>
      <c r="O16" s="49">
        <f t="shared" si="3"/>
        <v>23.91336566</v>
      </c>
      <c r="P16" s="49">
        <f t="shared" si="4"/>
        <v>19.130692527999997</v>
      </c>
      <c r="Q16" s="49">
        <f t="shared" si="5"/>
        <v>4.7826731320000029</v>
      </c>
    </row>
    <row r="17" spans="1:17" ht="15.9" hidden="1" customHeight="1" x14ac:dyDescent="0.25">
      <c r="A17" s="10">
        <v>588</v>
      </c>
      <c r="B17" s="43" t="s">
        <v>79</v>
      </c>
      <c r="C17" s="43" t="s">
        <v>82</v>
      </c>
      <c r="D17" s="2" t="s">
        <v>81</v>
      </c>
      <c r="E17" s="43" t="s">
        <v>83</v>
      </c>
      <c r="F17" s="2">
        <v>384</v>
      </c>
      <c r="G17" s="43">
        <v>201</v>
      </c>
      <c r="H17" s="43">
        <v>232</v>
      </c>
      <c r="I17" s="2" t="s">
        <v>80</v>
      </c>
      <c r="J17" s="2">
        <v>2.71</v>
      </c>
      <c r="K17" s="6">
        <f t="shared" si="6"/>
        <v>2.1680000000000001</v>
      </c>
      <c r="L17" s="15">
        <f t="shared" si="1"/>
        <v>2.3847999999999998</v>
      </c>
      <c r="M17" s="16">
        <f t="shared" si="2"/>
        <v>2.0162400000000003</v>
      </c>
      <c r="N17" s="16">
        <f>_xlfn.XLOOKUP(A17,Planilha1!B:B,Planilha1!T:T,0,0)</f>
        <v>36.805555333333331</v>
      </c>
      <c r="O17" s="49">
        <f t="shared" si="3"/>
        <v>99.743054953333328</v>
      </c>
      <c r="P17" s="49">
        <f t="shared" si="4"/>
        <v>79.794443962666662</v>
      </c>
      <c r="Q17" s="49">
        <f t="shared" si="5"/>
        <v>19.948610990666666</v>
      </c>
    </row>
    <row r="18" spans="1:17" ht="15.9" hidden="1" customHeight="1" x14ac:dyDescent="0.25">
      <c r="A18" s="10">
        <v>585</v>
      </c>
      <c r="B18" s="43" t="s">
        <v>84</v>
      </c>
      <c r="C18" s="43" t="s">
        <v>87</v>
      </c>
      <c r="D18" s="2" t="s">
        <v>86</v>
      </c>
      <c r="E18" s="43" t="s">
        <v>88</v>
      </c>
      <c r="F18" s="2">
        <v>325</v>
      </c>
      <c r="G18" s="43">
        <v>325</v>
      </c>
      <c r="H18" s="43">
        <v>295</v>
      </c>
      <c r="I18" s="2" t="s">
        <v>85</v>
      </c>
      <c r="J18" s="2">
        <v>4.72</v>
      </c>
      <c r="K18" s="6">
        <f t="shared" si="6"/>
        <v>3.7759999999999998</v>
      </c>
      <c r="L18" s="15">
        <f t="shared" si="1"/>
        <v>4.1536</v>
      </c>
      <c r="M18" s="16">
        <f t="shared" si="2"/>
        <v>3.5116800000000001</v>
      </c>
      <c r="N18" s="16">
        <f>_xlfn.XLOOKUP(A18,Planilha1!B:B,Planilha1!T:T,0,0)</f>
        <v>238.66455533333331</v>
      </c>
      <c r="O18" s="49">
        <f t="shared" si="3"/>
        <v>1126.4967011733331</v>
      </c>
      <c r="P18" s="49">
        <f t="shared" si="4"/>
        <v>901.19736093866652</v>
      </c>
      <c r="Q18" s="49">
        <f t="shared" si="5"/>
        <v>225.2993402346666</v>
      </c>
    </row>
    <row r="19" spans="1:17" ht="15.9" hidden="1" customHeight="1" x14ac:dyDescent="0.25">
      <c r="A19" s="10">
        <v>584</v>
      </c>
      <c r="B19" s="43" t="s">
        <v>89</v>
      </c>
      <c r="C19" s="43" t="s">
        <v>92</v>
      </c>
      <c r="D19" s="2" t="s">
        <v>91</v>
      </c>
      <c r="E19" s="43" t="s">
        <v>93</v>
      </c>
      <c r="F19" s="2">
        <v>320</v>
      </c>
      <c r="G19" s="43">
        <v>170</v>
      </c>
      <c r="H19" s="43">
        <v>200</v>
      </c>
      <c r="I19" s="2" t="s">
        <v>90</v>
      </c>
      <c r="J19" s="2">
        <v>2.14</v>
      </c>
      <c r="K19" s="6">
        <f t="shared" si="6"/>
        <v>1.7120000000000002</v>
      </c>
      <c r="L19" s="15">
        <f t="shared" si="1"/>
        <v>1.8832000000000002</v>
      </c>
      <c r="M19" s="16">
        <f t="shared" si="2"/>
        <v>1.5921600000000002</v>
      </c>
      <c r="N19" s="16">
        <f>_xlfn.XLOOKUP(A19,Planilha1!B:B,Planilha1!T:T,0,0)</f>
        <v>81.556666333333339</v>
      </c>
      <c r="O19" s="49">
        <f t="shared" si="3"/>
        <v>174.53126595333336</v>
      </c>
      <c r="P19" s="49">
        <f t="shared" si="4"/>
        <v>139.6250127626667</v>
      </c>
      <c r="Q19" s="49">
        <f t="shared" si="5"/>
        <v>34.906253190666661</v>
      </c>
    </row>
    <row r="20" spans="1:17" hidden="1" x14ac:dyDescent="0.25">
      <c r="A20" s="10">
        <v>14966</v>
      </c>
      <c r="B20" s="46" t="s">
        <v>94</v>
      </c>
      <c r="C20" s="46" t="s">
        <v>97</v>
      </c>
      <c r="D20" s="38" t="s">
        <v>96</v>
      </c>
      <c r="E20" s="46" t="s">
        <v>98</v>
      </c>
      <c r="F20" s="38">
        <v>830</v>
      </c>
      <c r="G20" s="46">
        <v>335</v>
      </c>
      <c r="H20" s="46">
        <v>80</v>
      </c>
      <c r="I20" s="38" t="s">
        <v>95</v>
      </c>
      <c r="J20" s="38">
        <v>9.35</v>
      </c>
      <c r="K20" s="39">
        <f t="shared" si="6"/>
        <v>7.4799999999999995</v>
      </c>
      <c r="L20" s="40">
        <f t="shared" si="1"/>
        <v>8.2279999999999998</v>
      </c>
      <c r="M20" s="41">
        <f t="shared" si="2"/>
        <v>6.9564000000000004</v>
      </c>
      <c r="N20" s="41">
        <f>_xlfn.XLOOKUP(A20,Planilha1!B:B,Planilha1!T:T,0,0)</f>
        <v>0</v>
      </c>
      <c r="O20" s="49">
        <f t="shared" si="3"/>
        <v>0</v>
      </c>
      <c r="P20" s="49">
        <f t="shared" si="4"/>
        <v>0</v>
      </c>
      <c r="Q20" s="49">
        <f t="shared" si="5"/>
        <v>0</v>
      </c>
    </row>
    <row r="21" spans="1:17" hidden="1" x14ac:dyDescent="0.25">
      <c r="A21" s="10">
        <v>14965</v>
      </c>
      <c r="B21" s="46" t="s">
        <v>99</v>
      </c>
      <c r="C21" s="46" t="s">
        <v>102</v>
      </c>
      <c r="D21" s="38" t="s">
        <v>101</v>
      </c>
      <c r="E21" s="46" t="s">
        <v>103</v>
      </c>
      <c r="F21" s="38">
        <v>830</v>
      </c>
      <c r="G21" s="46">
        <v>335</v>
      </c>
      <c r="H21" s="46">
        <v>160</v>
      </c>
      <c r="I21" s="38" t="s">
        <v>100</v>
      </c>
      <c r="J21" s="38">
        <v>11</v>
      </c>
      <c r="K21" s="39">
        <f t="shared" si="6"/>
        <v>8.8000000000000007</v>
      </c>
      <c r="L21" s="40">
        <f t="shared" si="1"/>
        <v>9.68</v>
      </c>
      <c r="M21" s="41">
        <f t="shared" si="2"/>
        <v>8.1840000000000011</v>
      </c>
      <c r="N21" s="41">
        <f>_xlfn.XLOOKUP(A21,Planilha1!B:B,Planilha1!T:T,0,0)</f>
        <v>0</v>
      </c>
      <c r="O21" s="49">
        <f t="shared" si="3"/>
        <v>0</v>
      </c>
      <c r="P21" s="49">
        <f t="shared" si="4"/>
        <v>0</v>
      </c>
      <c r="Q21" s="49">
        <f t="shared" si="5"/>
        <v>0</v>
      </c>
    </row>
    <row r="22" spans="1:17" hidden="1" x14ac:dyDescent="0.25">
      <c r="A22" s="10">
        <v>508</v>
      </c>
      <c r="B22" s="43" t="s">
        <v>104</v>
      </c>
      <c r="C22" s="43" t="s">
        <v>107</v>
      </c>
      <c r="D22" s="2" t="s">
        <v>106</v>
      </c>
      <c r="E22" s="43" t="s">
        <v>108</v>
      </c>
      <c r="F22" s="2">
        <v>302</v>
      </c>
      <c r="G22" s="43">
        <v>302</v>
      </c>
      <c r="H22" s="43">
        <v>265</v>
      </c>
      <c r="I22" s="2" t="s">
        <v>105</v>
      </c>
      <c r="J22" s="2">
        <v>5.71</v>
      </c>
      <c r="K22" s="6">
        <f>J22-(J22*0.1)</f>
        <v>5.1390000000000002</v>
      </c>
      <c r="L22" s="15">
        <f t="shared" si="1"/>
        <v>5.0247999999999999</v>
      </c>
      <c r="M22" s="16">
        <f t="shared" si="2"/>
        <v>4.7792700000000004</v>
      </c>
      <c r="N22" s="16">
        <f>_xlfn.XLOOKUP(A22,Planilha1!B:B,Planilha1!T:T,0,0)</f>
        <v>44.748888666666666</v>
      </c>
      <c r="O22" s="49">
        <f t="shared" si="3"/>
        <v>255.51615428666665</v>
      </c>
      <c r="P22" s="49">
        <f t="shared" si="4"/>
        <v>229.964538858</v>
      </c>
      <c r="Q22" s="49">
        <f t="shared" si="5"/>
        <v>25.551615428666651</v>
      </c>
    </row>
    <row r="23" spans="1:17" hidden="1" x14ac:dyDescent="0.25">
      <c r="A23" s="10">
        <v>285</v>
      </c>
      <c r="B23" s="43" t="s">
        <v>109</v>
      </c>
      <c r="C23" s="43" t="s">
        <v>112</v>
      </c>
      <c r="D23" s="2" t="s">
        <v>111</v>
      </c>
      <c r="E23" s="43" t="s">
        <v>113</v>
      </c>
      <c r="F23" s="2">
        <v>215</v>
      </c>
      <c r="G23" s="43">
        <v>206</v>
      </c>
      <c r="H23" s="43">
        <v>198</v>
      </c>
      <c r="I23" s="2" t="s">
        <v>110</v>
      </c>
      <c r="J23" s="2">
        <v>2.04</v>
      </c>
      <c r="K23" s="6">
        <f t="shared" ref="K23:K54" si="7">J23-(J23*0.2)</f>
        <v>1.6320000000000001</v>
      </c>
      <c r="L23" s="15">
        <f t="shared" si="1"/>
        <v>1.7952000000000001</v>
      </c>
      <c r="M23" s="16">
        <f t="shared" si="2"/>
        <v>1.5177600000000002</v>
      </c>
      <c r="N23" s="16">
        <f>_xlfn.XLOOKUP(A23,Planilha1!B:B,Planilha1!T:T,0,0)</f>
        <v>0</v>
      </c>
      <c r="O23" s="49">
        <f t="shared" si="3"/>
        <v>0</v>
      </c>
      <c r="P23" s="49">
        <f t="shared" si="4"/>
        <v>0</v>
      </c>
      <c r="Q23" s="49">
        <f t="shared" si="5"/>
        <v>0</v>
      </c>
    </row>
    <row r="24" spans="1:17" hidden="1" x14ac:dyDescent="0.25">
      <c r="A24" s="10">
        <v>15894</v>
      </c>
      <c r="B24" s="43" t="s">
        <v>114</v>
      </c>
      <c r="C24" s="43" t="s">
        <v>117</v>
      </c>
      <c r="D24" s="2" t="s">
        <v>116</v>
      </c>
      <c r="E24" s="43" t="s">
        <v>118</v>
      </c>
      <c r="F24" s="2">
        <v>215</v>
      </c>
      <c r="G24" s="43">
        <v>206</v>
      </c>
      <c r="H24" s="43">
        <v>198</v>
      </c>
      <c r="I24" s="2" t="s">
        <v>115</v>
      </c>
      <c r="J24" s="2">
        <v>2.0699999999999998</v>
      </c>
      <c r="K24" s="6">
        <f t="shared" si="7"/>
        <v>1.6559999999999999</v>
      </c>
      <c r="L24" s="15">
        <f t="shared" si="1"/>
        <v>1.8215999999999999</v>
      </c>
      <c r="M24" s="16">
        <f t="shared" si="2"/>
        <v>1.5400799999999999</v>
      </c>
      <c r="N24" s="16">
        <f>_xlfn.XLOOKUP(A24,Planilha1!B:B,Planilha1!T:T,0,0)</f>
        <v>0</v>
      </c>
      <c r="O24" s="49">
        <f t="shared" si="3"/>
        <v>0</v>
      </c>
      <c r="P24" s="49">
        <f t="shared" si="4"/>
        <v>0</v>
      </c>
      <c r="Q24" s="49">
        <f t="shared" si="5"/>
        <v>0</v>
      </c>
    </row>
    <row r="25" spans="1:17" hidden="1" x14ac:dyDescent="0.25">
      <c r="A25" s="10">
        <v>427</v>
      </c>
      <c r="B25" s="43" t="s">
        <v>119</v>
      </c>
      <c r="C25" s="43" t="s">
        <v>122</v>
      </c>
      <c r="D25" s="2" t="s">
        <v>121</v>
      </c>
      <c r="E25" s="43" t="s">
        <v>123</v>
      </c>
      <c r="F25" s="2">
        <v>440</v>
      </c>
      <c r="G25" s="43">
        <v>205</v>
      </c>
      <c r="H25" s="43">
        <v>410</v>
      </c>
      <c r="I25" s="2" t="s">
        <v>120</v>
      </c>
      <c r="J25" s="2">
        <v>4.1500000000000004</v>
      </c>
      <c r="K25" s="6">
        <f t="shared" si="7"/>
        <v>3.3200000000000003</v>
      </c>
      <c r="L25" s="15">
        <f t="shared" si="1"/>
        <v>3.6520000000000001</v>
      </c>
      <c r="M25" s="16">
        <f t="shared" si="2"/>
        <v>3.0876000000000006</v>
      </c>
      <c r="N25" s="16">
        <f>_xlfn.XLOOKUP(A25,Planilha1!B:B,Planilha1!T:T,0,0)</f>
        <v>2.237222</v>
      </c>
      <c r="O25" s="49">
        <f t="shared" si="3"/>
        <v>9.2844713000000016</v>
      </c>
      <c r="P25" s="49">
        <f t="shared" si="4"/>
        <v>7.427577040000001</v>
      </c>
      <c r="Q25" s="49">
        <f t="shared" si="5"/>
        <v>1.8568942600000007</v>
      </c>
    </row>
    <row r="26" spans="1:17" hidden="1" x14ac:dyDescent="0.25">
      <c r="A26" s="10">
        <v>809</v>
      </c>
      <c r="B26" s="43" t="s">
        <v>124</v>
      </c>
      <c r="C26" s="43" t="s">
        <v>127</v>
      </c>
      <c r="D26" s="2" t="s">
        <v>126</v>
      </c>
      <c r="E26" s="43" t="s">
        <v>128</v>
      </c>
      <c r="F26" s="2">
        <v>476</v>
      </c>
      <c r="G26" s="43">
        <v>476</v>
      </c>
      <c r="H26" s="43">
        <v>297</v>
      </c>
      <c r="I26" s="2" t="s">
        <v>125</v>
      </c>
      <c r="J26" s="2">
        <v>13.72</v>
      </c>
      <c r="K26" s="6">
        <f t="shared" si="7"/>
        <v>10.976000000000001</v>
      </c>
      <c r="L26" s="15">
        <f t="shared" si="1"/>
        <v>12.073600000000001</v>
      </c>
      <c r="M26" s="16">
        <f t="shared" si="2"/>
        <v>10.207680000000002</v>
      </c>
      <c r="N26" s="16">
        <f>_xlfn.XLOOKUP(A26,Planilha1!B:B,Planilha1!T:T,0,0)</f>
        <v>33.445555333333338</v>
      </c>
      <c r="O26" s="49">
        <f t="shared" si="3"/>
        <v>458.87301917333343</v>
      </c>
      <c r="P26" s="49">
        <f t="shared" si="4"/>
        <v>367.09841533866677</v>
      </c>
      <c r="Q26" s="49">
        <f t="shared" si="5"/>
        <v>91.774603834666664</v>
      </c>
    </row>
    <row r="27" spans="1:17" hidden="1" x14ac:dyDescent="0.25">
      <c r="A27" s="10">
        <v>719</v>
      </c>
      <c r="B27" s="43" t="s">
        <v>129</v>
      </c>
      <c r="C27" s="43" t="s">
        <v>132</v>
      </c>
      <c r="D27" s="2" t="s">
        <v>131</v>
      </c>
      <c r="E27" s="43" t="s">
        <v>133</v>
      </c>
      <c r="F27" s="2">
        <v>386</v>
      </c>
      <c r="G27" s="43">
        <v>386</v>
      </c>
      <c r="H27" s="43">
        <v>292</v>
      </c>
      <c r="I27" s="2" t="s">
        <v>130</v>
      </c>
      <c r="J27" s="2">
        <v>9.8800000000000008</v>
      </c>
      <c r="K27" s="6">
        <f t="shared" si="7"/>
        <v>7.9040000000000008</v>
      </c>
      <c r="L27" s="15">
        <f t="shared" si="1"/>
        <v>8.6943999999999999</v>
      </c>
      <c r="M27" s="16">
        <f t="shared" si="2"/>
        <v>7.3507200000000008</v>
      </c>
      <c r="N27" s="16">
        <f>_xlfn.XLOOKUP(A27,Planilha1!B:B,Planilha1!T:T,0,0)</f>
        <v>113.13999966666667</v>
      </c>
      <c r="O27" s="49">
        <f t="shared" si="3"/>
        <v>1117.8231967066667</v>
      </c>
      <c r="P27" s="49">
        <f t="shared" si="4"/>
        <v>894.25855736533344</v>
      </c>
      <c r="Q27" s="49">
        <f t="shared" si="5"/>
        <v>223.5646393413333</v>
      </c>
    </row>
    <row r="28" spans="1:17" hidden="1" x14ac:dyDescent="0.25">
      <c r="A28" s="10">
        <v>592</v>
      </c>
      <c r="B28" s="43" t="s">
        <v>134</v>
      </c>
      <c r="C28" s="43" t="s">
        <v>137</v>
      </c>
      <c r="D28" s="2" t="s">
        <v>136</v>
      </c>
      <c r="E28" s="43" t="s">
        <v>138</v>
      </c>
      <c r="F28" s="2">
        <v>437</v>
      </c>
      <c r="G28" s="43">
        <v>228</v>
      </c>
      <c r="H28" s="43">
        <v>236</v>
      </c>
      <c r="I28" s="2" t="s">
        <v>135</v>
      </c>
      <c r="J28" s="2">
        <v>3.78</v>
      </c>
      <c r="K28" s="6">
        <f t="shared" si="7"/>
        <v>3.024</v>
      </c>
      <c r="L28" s="15">
        <f t="shared" si="1"/>
        <v>3.3264</v>
      </c>
      <c r="M28" s="16">
        <f t="shared" si="2"/>
        <v>2.8123200000000002</v>
      </c>
      <c r="N28" s="16">
        <f>_xlfn.XLOOKUP(A28,Planilha1!B:B,Planilha1!T:T,0,0)</f>
        <v>0</v>
      </c>
      <c r="O28" s="49">
        <f t="shared" si="3"/>
        <v>0</v>
      </c>
      <c r="P28" s="49">
        <f t="shared" si="4"/>
        <v>0</v>
      </c>
      <c r="Q28" s="49">
        <f t="shared" si="5"/>
        <v>0</v>
      </c>
    </row>
    <row r="29" spans="1:17" hidden="1" x14ac:dyDescent="0.25">
      <c r="A29" s="10">
        <v>4296</v>
      </c>
      <c r="B29" s="43" t="s">
        <v>139</v>
      </c>
      <c r="C29" s="43" t="s">
        <v>142</v>
      </c>
      <c r="D29" s="2" t="s">
        <v>141</v>
      </c>
      <c r="E29" s="43" t="s">
        <v>143</v>
      </c>
      <c r="F29" s="2">
        <v>510</v>
      </c>
      <c r="G29" s="43">
        <v>475</v>
      </c>
      <c r="H29" s="43">
        <v>435</v>
      </c>
      <c r="I29" s="2" t="s">
        <v>140</v>
      </c>
      <c r="J29" s="2">
        <v>16.54</v>
      </c>
      <c r="K29" s="6">
        <f t="shared" si="7"/>
        <v>13.231999999999999</v>
      </c>
      <c r="L29" s="15">
        <f t="shared" si="1"/>
        <v>14.555199999999999</v>
      </c>
      <c r="M29" s="16">
        <f t="shared" si="2"/>
        <v>12.305759999999999</v>
      </c>
      <c r="N29" s="16">
        <f>_xlfn.XLOOKUP(A29,Planilha1!B:B,Planilha1!T:T,0,0)</f>
        <v>7.4444443333333332</v>
      </c>
      <c r="O29" s="49">
        <f t="shared" si="3"/>
        <v>123.13110927333332</v>
      </c>
      <c r="P29" s="49">
        <f t="shared" si="4"/>
        <v>98.504887418666655</v>
      </c>
      <c r="Q29" s="49">
        <f t="shared" si="5"/>
        <v>24.626221854666667</v>
      </c>
    </row>
    <row r="30" spans="1:17" hidden="1" x14ac:dyDescent="0.25">
      <c r="A30" s="10">
        <v>4569</v>
      </c>
      <c r="B30" s="43" t="s">
        <v>144</v>
      </c>
      <c r="C30" s="43" t="s">
        <v>147</v>
      </c>
      <c r="D30" s="2" t="s">
        <v>146</v>
      </c>
      <c r="E30" s="43" t="s">
        <v>148</v>
      </c>
      <c r="F30" s="2">
        <v>228</v>
      </c>
      <c r="G30" s="43">
        <v>220</v>
      </c>
      <c r="H30" s="43">
        <v>275</v>
      </c>
      <c r="I30" s="2" t="s">
        <v>145</v>
      </c>
      <c r="J30" s="2">
        <v>2.4500000000000002</v>
      </c>
      <c r="K30" s="6">
        <f t="shared" si="7"/>
        <v>1.9600000000000002</v>
      </c>
      <c r="L30" s="15">
        <f t="shared" si="1"/>
        <v>2.1560000000000001</v>
      </c>
      <c r="M30" s="16">
        <f t="shared" si="2"/>
        <v>1.8228000000000002</v>
      </c>
      <c r="N30" s="16">
        <f>_xlfn.XLOOKUP(A30,Planilha1!B:B,Planilha1!T:T,0,0)</f>
        <v>21.928888666666666</v>
      </c>
      <c r="O30" s="49">
        <f t="shared" si="3"/>
        <v>53.725777233333332</v>
      </c>
      <c r="P30" s="49">
        <f t="shared" si="4"/>
        <v>42.980621786666667</v>
      </c>
      <c r="Q30" s="49">
        <f t="shared" si="5"/>
        <v>10.745155446666665</v>
      </c>
    </row>
    <row r="31" spans="1:17" hidden="1" x14ac:dyDescent="0.25">
      <c r="A31" s="10">
        <v>4846</v>
      </c>
      <c r="B31" s="43" t="s">
        <v>149</v>
      </c>
      <c r="C31" s="43" t="s">
        <v>152</v>
      </c>
      <c r="D31" s="2" t="s">
        <v>151</v>
      </c>
      <c r="E31" s="43" t="s">
        <v>153</v>
      </c>
      <c r="F31" s="2">
        <v>395</v>
      </c>
      <c r="G31" s="43">
        <v>200</v>
      </c>
      <c r="H31" s="43">
        <v>350</v>
      </c>
      <c r="I31" s="2" t="s">
        <v>150</v>
      </c>
      <c r="J31" s="2">
        <v>3.71</v>
      </c>
      <c r="K31" s="6">
        <f t="shared" si="7"/>
        <v>2.968</v>
      </c>
      <c r="L31" s="15">
        <f t="shared" si="1"/>
        <v>3.2648000000000001</v>
      </c>
      <c r="M31" s="16">
        <f t="shared" si="2"/>
        <v>2.76024</v>
      </c>
      <c r="N31" s="16">
        <f>_xlfn.XLOOKUP(A31,Planilha1!B:B,Planilha1!T:T,0,0)</f>
        <v>0</v>
      </c>
      <c r="O31" s="49">
        <f t="shared" si="3"/>
        <v>0</v>
      </c>
      <c r="P31" s="49">
        <f t="shared" si="4"/>
        <v>0</v>
      </c>
      <c r="Q31" s="49">
        <f t="shared" si="5"/>
        <v>0</v>
      </c>
    </row>
    <row r="32" spans="1:17" hidden="1" x14ac:dyDescent="0.25">
      <c r="A32" s="10">
        <v>4847</v>
      </c>
      <c r="B32" s="43" t="s">
        <v>154</v>
      </c>
      <c r="C32" s="43" t="s">
        <v>157</v>
      </c>
      <c r="D32" s="2" t="s">
        <v>156</v>
      </c>
      <c r="E32" s="43" t="s">
        <v>158</v>
      </c>
      <c r="F32" s="2">
        <v>405</v>
      </c>
      <c r="G32" s="43">
        <v>205</v>
      </c>
      <c r="H32" s="43">
        <v>450</v>
      </c>
      <c r="I32" s="2" t="s">
        <v>155</v>
      </c>
      <c r="J32" s="2">
        <v>4.5199999999999996</v>
      </c>
      <c r="K32" s="6">
        <f t="shared" si="7"/>
        <v>3.6159999999999997</v>
      </c>
      <c r="L32" s="15">
        <f t="shared" si="1"/>
        <v>3.9775999999999998</v>
      </c>
      <c r="M32" s="16">
        <f t="shared" si="2"/>
        <v>3.3628799999999996</v>
      </c>
      <c r="N32" s="16">
        <f>_xlfn.XLOOKUP(A32,Planilha1!B:B,Planilha1!T:T,0,0)</f>
        <v>0</v>
      </c>
      <c r="O32" s="49">
        <f t="shared" si="3"/>
        <v>0</v>
      </c>
      <c r="P32" s="49">
        <f t="shared" si="4"/>
        <v>0</v>
      </c>
      <c r="Q32" s="49">
        <f t="shared" si="5"/>
        <v>0</v>
      </c>
    </row>
    <row r="33" spans="1:17" hidden="1" x14ac:dyDescent="0.25">
      <c r="A33" s="10">
        <v>4835</v>
      </c>
      <c r="B33" s="43" t="s">
        <v>159</v>
      </c>
      <c r="C33" s="43" t="s">
        <v>162</v>
      </c>
      <c r="D33" s="2" t="s">
        <v>161</v>
      </c>
      <c r="E33" s="43" t="s">
        <v>163</v>
      </c>
      <c r="F33" s="2">
        <v>445</v>
      </c>
      <c r="G33" s="43">
        <v>430</v>
      </c>
      <c r="H33" s="43">
        <v>585</v>
      </c>
      <c r="I33" s="2" t="s">
        <v>160</v>
      </c>
      <c r="J33" s="2">
        <v>16.739999999999998</v>
      </c>
      <c r="K33" s="6">
        <f t="shared" si="7"/>
        <v>13.391999999999999</v>
      </c>
      <c r="L33" s="15">
        <f t="shared" si="1"/>
        <v>14.731199999999999</v>
      </c>
      <c r="M33" s="16">
        <f t="shared" si="2"/>
        <v>12.454560000000001</v>
      </c>
      <c r="N33" s="16">
        <f>_xlfn.XLOOKUP(A33,Planilha1!B:B,Planilha1!T:T,0,0)</f>
        <v>3.9613330000000002</v>
      </c>
      <c r="O33" s="49">
        <f t="shared" si="3"/>
        <v>66.312714419999992</v>
      </c>
      <c r="P33" s="49">
        <f t="shared" si="4"/>
        <v>53.050171536000001</v>
      </c>
      <c r="Q33" s="49">
        <f t="shared" si="5"/>
        <v>13.262542883999991</v>
      </c>
    </row>
    <row r="34" spans="1:17" hidden="1" x14ac:dyDescent="0.25">
      <c r="A34" s="10">
        <v>4521</v>
      </c>
      <c r="B34" s="43" t="s">
        <v>164</v>
      </c>
      <c r="C34" s="43" t="s">
        <v>167</v>
      </c>
      <c r="D34" s="2" t="s">
        <v>166</v>
      </c>
      <c r="E34" s="43" t="s">
        <v>168</v>
      </c>
      <c r="F34" s="2">
        <v>400</v>
      </c>
      <c r="G34" s="43">
        <v>400</v>
      </c>
      <c r="H34" s="43">
        <v>375</v>
      </c>
      <c r="I34" s="2" t="s">
        <v>165</v>
      </c>
      <c r="J34" s="2">
        <v>11.9</v>
      </c>
      <c r="K34" s="6">
        <f t="shared" si="7"/>
        <v>9.52</v>
      </c>
      <c r="L34" s="15">
        <f t="shared" si="1"/>
        <v>10.472</v>
      </c>
      <c r="M34" s="16">
        <f t="shared" si="2"/>
        <v>8.8536000000000001</v>
      </c>
      <c r="N34" s="16">
        <f>_xlfn.XLOOKUP(A34,Planilha1!B:B,Planilha1!T:T,0,0)</f>
        <v>24.215722</v>
      </c>
      <c r="O34" s="49">
        <f t="shared" si="3"/>
        <v>288.16709179999998</v>
      </c>
      <c r="P34" s="49">
        <f t="shared" si="4"/>
        <v>230.53367343999997</v>
      </c>
      <c r="Q34" s="49">
        <f t="shared" si="5"/>
        <v>57.633418360000007</v>
      </c>
    </row>
    <row r="35" spans="1:17" hidden="1" x14ac:dyDescent="0.25">
      <c r="A35" s="10">
        <v>4522</v>
      </c>
      <c r="B35" s="43" t="s">
        <v>169</v>
      </c>
      <c r="C35" s="43" t="s">
        <v>172</v>
      </c>
      <c r="D35" s="2" t="s">
        <v>171</v>
      </c>
      <c r="E35" s="43" t="s">
        <v>173</v>
      </c>
      <c r="F35" s="2">
        <v>170</v>
      </c>
      <c r="G35" s="43">
        <v>135</v>
      </c>
      <c r="H35" s="43">
        <v>245</v>
      </c>
      <c r="I35" s="2" t="s">
        <v>170</v>
      </c>
      <c r="J35" s="2">
        <v>2.5</v>
      </c>
      <c r="K35" s="6">
        <f t="shared" si="7"/>
        <v>2</v>
      </c>
      <c r="L35" s="15">
        <f t="shared" si="1"/>
        <v>2.2000000000000002</v>
      </c>
      <c r="M35" s="16">
        <f t="shared" si="2"/>
        <v>1.86</v>
      </c>
      <c r="N35" s="16">
        <f>_xlfn.XLOOKUP(A35,Planilha1!B:B,Planilha1!T:T,0,0)</f>
        <v>332.72111066666668</v>
      </c>
      <c r="O35" s="49">
        <f t="shared" si="3"/>
        <v>831.80277666666666</v>
      </c>
      <c r="P35" s="49">
        <f t="shared" si="4"/>
        <v>665.44222133333335</v>
      </c>
      <c r="Q35" s="49">
        <f t="shared" si="5"/>
        <v>166.36055533333331</v>
      </c>
    </row>
    <row r="36" spans="1:17" hidden="1" x14ac:dyDescent="0.25">
      <c r="A36" s="10">
        <v>889</v>
      </c>
      <c r="B36" s="43" t="s">
        <v>174</v>
      </c>
      <c r="C36" s="43" t="s">
        <v>177</v>
      </c>
      <c r="D36" s="2" t="s">
        <v>176</v>
      </c>
      <c r="E36" s="43" t="s">
        <v>178</v>
      </c>
      <c r="F36" s="2">
        <v>445</v>
      </c>
      <c r="G36" s="43">
        <v>420</v>
      </c>
      <c r="H36" s="43">
        <v>355</v>
      </c>
      <c r="I36" s="2" t="s">
        <v>175</v>
      </c>
      <c r="J36" s="2">
        <v>12.44</v>
      </c>
      <c r="K36" s="6">
        <f t="shared" si="7"/>
        <v>9.952</v>
      </c>
      <c r="L36" s="15">
        <f t="shared" si="1"/>
        <v>10.9472</v>
      </c>
      <c r="M36" s="16">
        <f t="shared" si="2"/>
        <v>9.2553599999999996</v>
      </c>
      <c r="N36" s="16">
        <f>_xlfn.XLOOKUP(A36,Planilha1!B:B,Planilha1!T:T,0,0)</f>
        <v>0</v>
      </c>
      <c r="O36" s="49">
        <f t="shared" si="3"/>
        <v>0</v>
      </c>
      <c r="P36" s="49">
        <f t="shared" si="4"/>
        <v>0</v>
      </c>
      <c r="Q36" s="49">
        <f t="shared" si="5"/>
        <v>0</v>
      </c>
    </row>
    <row r="37" spans="1:17" hidden="1" x14ac:dyDescent="0.25">
      <c r="A37" s="10">
        <v>4375</v>
      </c>
      <c r="B37" s="43" t="s">
        <v>179</v>
      </c>
      <c r="C37" s="43" t="s">
        <v>182</v>
      </c>
      <c r="D37" s="2" t="s">
        <v>181</v>
      </c>
      <c r="E37" s="43" t="s">
        <v>183</v>
      </c>
      <c r="F37" s="2">
        <v>425</v>
      </c>
      <c r="G37" s="43">
        <v>220</v>
      </c>
      <c r="H37" s="43">
        <v>433</v>
      </c>
      <c r="I37" s="2" t="s">
        <v>180</v>
      </c>
      <c r="J37" s="2">
        <v>5.57</v>
      </c>
      <c r="K37" s="6">
        <f t="shared" si="7"/>
        <v>4.4560000000000004</v>
      </c>
      <c r="L37" s="15">
        <f t="shared" si="1"/>
        <v>4.9016000000000002</v>
      </c>
      <c r="M37" s="16">
        <f t="shared" si="2"/>
        <v>4.1440800000000007</v>
      </c>
      <c r="N37" s="16">
        <f>_xlfn.XLOOKUP(A37,Planilha1!B:B,Planilha1!T:T,0,0)</f>
        <v>0</v>
      </c>
      <c r="O37" s="49">
        <f t="shared" si="3"/>
        <v>0</v>
      </c>
      <c r="P37" s="49">
        <f t="shared" si="4"/>
        <v>0</v>
      </c>
      <c r="Q37" s="49">
        <f t="shared" si="5"/>
        <v>0</v>
      </c>
    </row>
    <row r="38" spans="1:17" hidden="1" x14ac:dyDescent="0.25">
      <c r="A38" s="10">
        <v>4374</v>
      </c>
      <c r="B38" s="43" t="s">
        <v>184</v>
      </c>
      <c r="C38" s="43" t="s">
        <v>187</v>
      </c>
      <c r="D38" s="2" t="s">
        <v>186</v>
      </c>
      <c r="E38" s="43" t="s">
        <v>188</v>
      </c>
      <c r="F38" s="2">
        <v>340</v>
      </c>
      <c r="G38" s="43">
        <v>280</v>
      </c>
      <c r="H38" s="43">
        <v>340</v>
      </c>
      <c r="I38" s="2" t="s">
        <v>185</v>
      </c>
      <c r="J38" s="2">
        <v>5.45</v>
      </c>
      <c r="K38" s="6">
        <f t="shared" si="7"/>
        <v>4.3600000000000003</v>
      </c>
      <c r="L38" s="15">
        <f t="shared" si="1"/>
        <v>4.7960000000000003</v>
      </c>
      <c r="M38" s="16">
        <f t="shared" si="2"/>
        <v>4.0548000000000002</v>
      </c>
      <c r="N38" s="16">
        <f>_xlfn.XLOOKUP(A38,Planilha1!B:B,Planilha1!T:T,0,0)</f>
        <v>79.524999666666659</v>
      </c>
      <c r="O38" s="49">
        <f t="shared" si="3"/>
        <v>433.41124818333333</v>
      </c>
      <c r="P38" s="49">
        <f t="shared" si="4"/>
        <v>346.72899854666667</v>
      </c>
      <c r="Q38" s="49">
        <f t="shared" si="5"/>
        <v>86.682249636666654</v>
      </c>
    </row>
    <row r="39" spans="1:17" hidden="1" x14ac:dyDescent="0.25">
      <c r="A39" s="10">
        <v>4212</v>
      </c>
      <c r="B39" s="43" t="s">
        <v>189</v>
      </c>
      <c r="C39" s="43" t="s">
        <v>192</v>
      </c>
      <c r="D39" s="2" t="s">
        <v>191</v>
      </c>
      <c r="E39" s="43" t="s">
        <v>193</v>
      </c>
      <c r="F39" s="2">
        <v>420</v>
      </c>
      <c r="G39" s="43">
        <v>420</v>
      </c>
      <c r="H39" s="43">
        <v>1210</v>
      </c>
      <c r="I39" s="2" t="s">
        <v>190</v>
      </c>
      <c r="J39" s="2">
        <v>25.46</v>
      </c>
      <c r="K39" s="6">
        <f t="shared" si="7"/>
        <v>20.368000000000002</v>
      </c>
      <c r="L39" s="15">
        <f t="shared" si="1"/>
        <v>22.404800000000002</v>
      </c>
      <c r="M39" s="16">
        <f t="shared" si="2"/>
        <v>18.942240000000002</v>
      </c>
      <c r="N39" s="16">
        <f>_xlfn.XLOOKUP(A39,Planilha1!B:B,Planilha1!T:T,0,0)</f>
        <v>6.1305553333333336</v>
      </c>
      <c r="O39" s="49">
        <f t="shared" si="3"/>
        <v>156.08393878666666</v>
      </c>
      <c r="P39" s="49">
        <f t="shared" si="4"/>
        <v>124.86715102933336</v>
      </c>
      <c r="Q39" s="49">
        <f t="shared" si="5"/>
        <v>31.216787757333307</v>
      </c>
    </row>
    <row r="40" spans="1:17" hidden="1" x14ac:dyDescent="0.25">
      <c r="A40" s="10">
        <v>4210</v>
      </c>
      <c r="B40" s="43" t="s">
        <v>194</v>
      </c>
      <c r="C40" s="43" t="s">
        <v>197</v>
      </c>
      <c r="D40" s="2" t="s">
        <v>196</v>
      </c>
      <c r="E40" s="43" t="s">
        <v>198</v>
      </c>
      <c r="F40" s="2">
        <v>645</v>
      </c>
      <c r="G40" s="43">
        <v>460</v>
      </c>
      <c r="H40" s="43">
        <v>600</v>
      </c>
      <c r="I40" s="2" t="s">
        <v>195</v>
      </c>
      <c r="J40" s="2">
        <v>21.26</v>
      </c>
      <c r="K40" s="6">
        <f t="shared" si="7"/>
        <v>17.008000000000003</v>
      </c>
      <c r="L40" s="15">
        <f t="shared" si="1"/>
        <v>18.7088</v>
      </c>
      <c r="M40" s="16">
        <f t="shared" si="2"/>
        <v>15.817440000000003</v>
      </c>
      <c r="N40" s="16">
        <f>_xlfn.XLOOKUP(A40,Planilha1!B:B,Planilha1!T:T,0,0)</f>
        <v>0</v>
      </c>
      <c r="O40" s="49">
        <f t="shared" si="3"/>
        <v>0</v>
      </c>
      <c r="P40" s="49">
        <f t="shared" si="4"/>
        <v>0</v>
      </c>
      <c r="Q40" s="49">
        <f t="shared" si="5"/>
        <v>0</v>
      </c>
    </row>
    <row r="41" spans="1:17" x14ac:dyDescent="0.25">
      <c r="A41" s="10">
        <v>17689</v>
      </c>
      <c r="B41" s="43" t="s">
        <v>199</v>
      </c>
      <c r="C41" s="43" t="s">
        <v>202</v>
      </c>
      <c r="D41" s="2" t="s">
        <v>201</v>
      </c>
      <c r="E41" s="43" t="s">
        <v>203</v>
      </c>
      <c r="F41" s="2">
        <v>390</v>
      </c>
      <c r="G41" s="43">
        <v>328</v>
      </c>
      <c r="H41" s="43">
        <v>182</v>
      </c>
      <c r="I41" s="2" t="s">
        <v>200</v>
      </c>
      <c r="J41" s="2">
        <v>10.52</v>
      </c>
      <c r="K41" s="6">
        <f t="shared" si="7"/>
        <v>8.4160000000000004</v>
      </c>
      <c r="L41" s="15">
        <f t="shared" si="1"/>
        <v>9.2576000000000001</v>
      </c>
      <c r="M41" s="16">
        <f t="shared" si="2"/>
        <v>7.8268800000000009</v>
      </c>
      <c r="N41" s="52">
        <f>_xlfn.XLOOKUP(A41,Planilha1!B:B,Planilha1!T:T,0,0)</f>
        <v>0.58222200000000002</v>
      </c>
      <c r="O41" s="54">
        <f t="shared" si="3"/>
        <v>6.12497544</v>
      </c>
      <c r="P41" s="54">
        <f t="shared" si="4"/>
        <v>4.899980352</v>
      </c>
      <c r="Q41" s="54">
        <f t="shared" si="5"/>
        <v>1.224995088</v>
      </c>
    </row>
    <row r="42" spans="1:17" x14ac:dyDescent="0.25">
      <c r="A42" s="10">
        <v>10556</v>
      </c>
      <c r="B42" s="43" t="s">
        <v>204</v>
      </c>
      <c r="C42" s="43" t="s">
        <v>207</v>
      </c>
      <c r="D42" s="2" t="s">
        <v>206</v>
      </c>
      <c r="E42" s="43" t="s">
        <v>208</v>
      </c>
      <c r="F42" s="2">
        <v>1095</v>
      </c>
      <c r="G42" s="43">
        <v>765</v>
      </c>
      <c r="H42" s="43">
        <v>445</v>
      </c>
      <c r="I42" s="2" t="s">
        <v>205</v>
      </c>
      <c r="J42" s="2">
        <v>77.81</v>
      </c>
      <c r="K42" s="6">
        <f t="shared" si="7"/>
        <v>62.248000000000005</v>
      </c>
      <c r="L42" s="15">
        <f t="shared" si="1"/>
        <v>68.472800000000007</v>
      </c>
      <c r="M42" s="16">
        <f t="shared" si="2"/>
        <v>57.890640000000005</v>
      </c>
      <c r="N42" s="52">
        <f>_xlfn.XLOOKUP(A42,Planilha1!B:B,Planilha1!T:T,0,0)</f>
        <v>19.776666333333335</v>
      </c>
      <c r="O42" s="54">
        <f t="shared" si="3"/>
        <v>1538.8224073966669</v>
      </c>
      <c r="P42" s="54">
        <f t="shared" si="4"/>
        <v>1231.0579259173335</v>
      </c>
      <c r="Q42" s="54">
        <f t="shared" si="5"/>
        <v>307.76448147933343</v>
      </c>
    </row>
    <row r="43" spans="1:17" hidden="1" x14ac:dyDescent="0.25">
      <c r="A43" s="10">
        <v>11543</v>
      </c>
      <c r="B43" s="43" t="s">
        <v>209</v>
      </c>
      <c r="C43" s="43" t="s">
        <v>212</v>
      </c>
      <c r="D43" s="2" t="s">
        <v>211</v>
      </c>
      <c r="E43" s="43" t="s">
        <v>213</v>
      </c>
      <c r="F43" s="2">
        <v>270</v>
      </c>
      <c r="G43" s="43">
        <v>206</v>
      </c>
      <c r="H43" s="43">
        <v>110</v>
      </c>
      <c r="I43" s="2" t="s">
        <v>210</v>
      </c>
      <c r="J43" s="2">
        <v>3.07</v>
      </c>
      <c r="K43" s="6">
        <f t="shared" si="7"/>
        <v>2.456</v>
      </c>
      <c r="L43" s="15">
        <f t="shared" si="1"/>
        <v>2.7016</v>
      </c>
      <c r="M43" s="16">
        <f t="shared" si="2"/>
        <v>2.2840799999999999</v>
      </c>
      <c r="N43" s="16">
        <f>_xlfn.XLOOKUP(A43,Planilha1!B:B,Planilha1!T:T,0,0)</f>
        <v>0</v>
      </c>
      <c r="O43" s="49">
        <f t="shared" si="3"/>
        <v>0</v>
      </c>
      <c r="P43" s="49">
        <f t="shared" si="4"/>
        <v>0</v>
      </c>
      <c r="Q43" s="49">
        <f t="shared" si="5"/>
        <v>0</v>
      </c>
    </row>
    <row r="44" spans="1:17" x14ac:dyDescent="0.25">
      <c r="A44" s="10">
        <v>10728</v>
      </c>
      <c r="B44" s="43" t="s">
        <v>214</v>
      </c>
      <c r="C44" s="43" t="s">
        <v>217</v>
      </c>
      <c r="D44" s="2" t="s">
        <v>216</v>
      </c>
      <c r="E44" s="43" t="s">
        <v>218</v>
      </c>
      <c r="F44" s="2">
        <v>1085</v>
      </c>
      <c r="G44" s="43">
        <v>790</v>
      </c>
      <c r="H44" s="43">
        <v>245</v>
      </c>
      <c r="I44" s="2" t="s">
        <v>215</v>
      </c>
      <c r="J44" s="2">
        <v>66.23</v>
      </c>
      <c r="K44" s="6">
        <f t="shared" si="7"/>
        <v>52.984000000000002</v>
      </c>
      <c r="L44" s="15">
        <f t="shared" si="1"/>
        <v>58.282400000000003</v>
      </c>
      <c r="M44" s="16">
        <f t="shared" si="2"/>
        <v>49.275120000000001</v>
      </c>
      <c r="N44" s="52">
        <f>_xlfn.XLOOKUP(A44,Planilha1!B:B,Planilha1!T:T,0,0)</f>
        <v>0</v>
      </c>
      <c r="O44" s="54">
        <f t="shared" si="3"/>
        <v>0</v>
      </c>
      <c r="P44" s="54">
        <f t="shared" si="4"/>
        <v>0</v>
      </c>
      <c r="Q44" s="54">
        <f t="shared" si="5"/>
        <v>0</v>
      </c>
    </row>
    <row r="45" spans="1:17" x14ac:dyDescent="0.25">
      <c r="A45" s="10">
        <v>10553</v>
      </c>
      <c r="B45" s="43" t="s">
        <v>219</v>
      </c>
      <c r="C45" s="43" t="s">
        <v>222</v>
      </c>
      <c r="D45" s="2" t="s">
        <v>221</v>
      </c>
      <c r="E45" s="43" t="s">
        <v>223</v>
      </c>
      <c r="F45" s="2">
        <v>930</v>
      </c>
      <c r="G45" s="43">
        <v>615</v>
      </c>
      <c r="H45" s="43">
        <v>305</v>
      </c>
      <c r="I45" s="2" t="s">
        <v>220</v>
      </c>
      <c r="J45" s="2">
        <v>49.45</v>
      </c>
      <c r="K45" s="6">
        <f t="shared" si="7"/>
        <v>39.56</v>
      </c>
      <c r="L45" s="15">
        <f t="shared" si="1"/>
        <v>43.516000000000005</v>
      </c>
      <c r="M45" s="16">
        <f t="shared" si="2"/>
        <v>36.790800000000004</v>
      </c>
      <c r="N45" s="52">
        <f>_xlfn.XLOOKUP(A45,Planilha1!B:B,Planilha1!T:T,0,0)</f>
        <v>64.527777333333333</v>
      </c>
      <c r="O45" s="54">
        <f t="shared" si="3"/>
        <v>3190.8985891333336</v>
      </c>
      <c r="P45" s="54">
        <f t="shared" si="4"/>
        <v>2552.7188713066666</v>
      </c>
      <c r="Q45" s="54">
        <f t="shared" si="5"/>
        <v>638.179717826667</v>
      </c>
    </row>
    <row r="46" spans="1:17" x14ac:dyDescent="0.25">
      <c r="A46" s="10">
        <v>10554</v>
      </c>
      <c r="B46" s="43" t="s">
        <v>224</v>
      </c>
      <c r="C46" s="43" t="s">
        <v>227</v>
      </c>
      <c r="D46" s="2" t="s">
        <v>226</v>
      </c>
      <c r="E46" s="43" t="s">
        <v>228</v>
      </c>
      <c r="F46" s="2">
        <v>960</v>
      </c>
      <c r="G46" s="43">
        <v>625</v>
      </c>
      <c r="H46" s="43">
        <v>365</v>
      </c>
      <c r="I46" s="2" t="s">
        <v>225</v>
      </c>
      <c r="J46" s="2">
        <v>48.07</v>
      </c>
      <c r="K46" s="6">
        <f t="shared" si="7"/>
        <v>38.456000000000003</v>
      </c>
      <c r="L46" s="15">
        <f t="shared" si="1"/>
        <v>42.301600000000001</v>
      </c>
      <c r="M46" s="16">
        <f t="shared" si="2"/>
        <v>35.764080000000007</v>
      </c>
      <c r="N46" s="52">
        <f>_xlfn.XLOOKUP(A46,Planilha1!B:B,Planilha1!T:T,0,0)</f>
        <v>53.362222000000003</v>
      </c>
      <c r="O46" s="54">
        <f t="shared" si="3"/>
        <v>2565.1220115400001</v>
      </c>
      <c r="P46" s="54">
        <f t="shared" si="4"/>
        <v>2052.0976092320002</v>
      </c>
      <c r="Q46" s="54">
        <f t="shared" si="5"/>
        <v>513.02440230799994</v>
      </c>
    </row>
    <row r="47" spans="1:17" x14ac:dyDescent="0.25">
      <c r="A47" s="10">
        <v>10555</v>
      </c>
      <c r="B47" s="43" t="s">
        <v>229</v>
      </c>
      <c r="C47" s="43" t="s">
        <v>232</v>
      </c>
      <c r="D47" s="2" t="s">
        <v>231</v>
      </c>
      <c r="E47" s="43" t="s">
        <v>233</v>
      </c>
      <c r="F47" s="2">
        <v>910</v>
      </c>
      <c r="G47" s="43">
        <v>680</v>
      </c>
      <c r="H47" s="43">
        <v>405</v>
      </c>
      <c r="I47" s="2" t="s">
        <v>230</v>
      </c>
      <c r="J47" s="2">
        <v>60.39</v>
      </c>
      <c r="K47" s="6">
        <f t="shared" si="7"/>
        <v>48.311999999999998</v>
      </c>
      <c r="L47" s="15">
        <f t="shared" si="1"/>
        <v>53.1432</v>
      </c>
      <c r="M47" s="16">
        <f t="shared" si="2"/>
        <v>44.930160000000001</v>
      </c>
      <c r="N47" s="52">
        <f>_xlfn.XLOOKUP(A47,Planilha1!B:B,Planilha1!T:T,0,0)</f>
        <v>20.583333</v>
      </c>
      <c r="O47" s="54">
        <f t="shared" si="3"/>
        <v>1243.02747987</v>
      </c>
      <c r="P47" s="54">
        <f t="shared" si="4"/>
        <v>994.42198389599992</v>
      </c>
      <c r="Q47" s="54">
        <f t="shared" si="5"/>
        <v>248.60549597400006</v>
      </c>
    </row>
    <row r="48" spans="1:17" hidden="1" x14ac:dyDescent="0.25">
      <c r="A48" s="10">
        <v>9505</v>
      </c>
      <c r="B48" s="43" t="s">
        <v>234</v>
      </c>
      <c r="C48" s="43" t="s">
        <v>237</v>
      </c>
      <c r="D48" s="2" t="s">
        <v>236</v>
      </c>
      <c r="E48" s="43" t="s">
        <v>238</v>
      </c>
      <c r="F48" s="2">
        <v>400</v>
      </c>
      <c r="G48" s="43">
        <v>315</v>
      </c>
      <c r="H48" s="43">
        <v>263</v>
      </c>
      <c r="I48" s="2" t="s">
        <v>235</v>
      </c>
      <c r="J48" s="2">
        <v>7.86</v>
      </c>
      <c r="K48" s="6">
        <f t="shared" si="7"/>
        <v>6.2880000000000003</v>
      </c>
      <c r="L48" s="15">
        <f t="shared" si="1"/>
        <v>6.9168000000000003</v>
      </c>
      <c r="M48" s="16">
        <f t="shared" si="2"/>
        <v>5.8478400000000006</v>
      </c>
      <c r="N48" s="16">
        <f>_xlfn.XLOOKUP(A48,Planilha1!B:B,Planilha1!T:T,0,0)</f>
        <v>0</v>
      </c>
      <c r="O48" s="49">
        <f t="shared" si="3"/>
        <v>0</v>
      </c>
      <c r="P48" s="49">
        <f t="shared" si="4"/>
        <v>0</v>
      </c>
      <c r="Q48" s="49">
        <f t="shared" si="5"/>
        <v>0</v>
      </c>
    </row>
    <row r="49" spans="1:17" x14ac:dyDescent="0.25">
      <c r="A49" s="10">
        <v>10557</v>
      </c>
      <c r="B49" s="43" t="s">
        <v>239</v>
      </c>
      <c r="C49" s="43" t="s">
        <v>242</v>
      </c>
      <c r="D49" s="2" t="s">
        <v>241</v>
      </c>
      <c r="E49" s="43" t="s">
        <v>243</v>
      </c>
      <c r="F49" s="2">
        <v>775</v>
      </c>
      <c r="G49" s="43">
        <v>675</v>
      </c>
      <c r="H49" s="43">
        <v>475</v>
      </c>
      <c r="I49" s="2" t="s">
        <v>240</v>
      </c>
      <c r="J49" s="2">
        <v>64.37</v>
      </c>
      <c r="K49" s="6">
        <f t="shared" si="7"/>
        <v>51.496000000000002</v>
      </c>
      <c r="L49" s="15">
        <f t="shared" si="1"/>
        <v>56.645600000000002</v>
      </c>
      <c r="M49" s="16">
        <f t="shared" si="2"/>
        <v>47.891280000000002</v>
      </c>
      <c r="N49" s="52">
        <f>_xlfn.XLOOKUP(A49,Planilha1!B:B,Planilha1!T:T,0,0)</f>
        <v>52.749999666666668</v>
      </c>
      <c r="O49" s="54">
        <f t="shared" si="3"/>
        <v>3395.5174785433337</v>
      </c>
      <c r="P49" s="54">
        <f t="shared" si="4"/>
        <v>2716.413982834667</v>
      </c>
      <c r="Q49" s="54">
        <f t="shared" si="5"/>
        <v>679.10349570866674</v>
      </c>
    </row>
    <row r="50" spans="1:17" x14ac:dyDescent="0.25">
      <c r="A50" s="10">
        <v>10558</v>
      </c>
      <c r="B50" s="43" t="s">
        <v>244</v>
      </c>
      <c r="C50" s="43" t="s">
        <v>247</v>
      </c>
      <c r="D50" s="2" t="s">
        <v>246</v>
      </c>
      <c r="E50" s="43" t="s">
        <v>248</v>
      </c>
      <c r="F50" s="2">
        <v>865</v>
      </c>
      <c r="G50" s="43">
        <v>825</v>
      </c>
      <c r="H50" s="43">
        <v>535</v>
      </c>
      <c r="I50" s="2" t="s">
        <v>245</v>
      </c>
      <c r="J50" s="2">
        <v>85.35</v>
      </c>
      <c r="K50" s="6">
        <f t="shared" si="7"/>
        <v>68.28</v>
      </c>
      <c r="L50" s="15">
        <f t="shared" si="1"/>
        <v>75.10799999999999</v>
      </c>
      <c r="M50" s="16">
        <f t="shared" si="2"/>
        <v>63.500400000000006</v>
      </c>
      <c r="N50" s="52">
        <f>_xlfn.XLOOKUP(A50,Planilha1!B:B,Planilha1!T:T,0,0)</f>
        <v>21.583333</v>
      </c>
      <c r="O50" s="54">
        <f t="shared" si="3"/>
        <v>1842.1374715499999</v>
      </c>
      <c r="P50" s="54">
        <f t="shared" si="4"/>
        <v>1473.7099772399999</v>
      </c>
      <c r="Q50" s="54">
        <f t="shared" si="5"/>
        <v>368.42749430999993</v>
      </c>
    </row>
    <row r="51" spans="1:17" x14ac:dyDescent="0.25">
      <c r="A51" s="10">
        <v>10493</v>
      </c>
      <c r="B51" s="43" t="s">
        <v>249</v>
      </c>
      <c r="C51" s="43" t="s">
        <v>252</v>
      </c>
      <c r="D51" s="2" t="s">
        <v>251</v>
      </c>
      <c r="E51" s="43" t="s">
        <v>253</v>
      </c>
      <c r="F51" s="2">
        <v>1025</v>
      </c>
      <c r="G51" s="43">
        <v>215</v>
      </c>
      <c r="H51" s="43">
        <v>290</v>
      </c>
      <c r="I51" s="2" t="s">
        <v>250</v>
      </c>
      <c r="J51" s="2">
        <v>19.96</v>
      </c>
      <c r="K51" s="6">
        <f t="shared" si="7"/>
        <v>15.968</v>
      </c>
      <c r="L51" s="15">
        <f t="shared" si="1"/>
        <v>17.564800000000002</v>
      </c>
      <c r="M51" s="16">
        <f t="shared" si="2"/>
        <v>14.850240000000001</v>
      </c>
      <c r="N51" s="52">
        <f>_xlfn.XLOOKUP(A51,Planilha1!B:B,Planilha1!T:T,0,0)</f>
        <v>101.10999966666667</v>
      </c>
      <c r="O51" s="54">
        <f t="shared" si="3"/>
        <v>2018.1555933466668</v>
      </c>
      <c r="P51" s="54">
        <f t="shared" si="4"/>
        <v>1614.5244746773333</v>
      </c>
      <c r="Q51" s="54">
        <f t="shared" si="5"/>
        <v>403.63111866933355</v>
      </c>
    </row>
    <row r="52" spans="1:17" hidden="1" x14ac:dyDescent="0.25">
      <c r="A52" s="10">
        <v>9702</v>
      </c>
      <c r="B52" s="43" t="s">
        <v>254</v>
      </c>
      <c r="C52" s="43" t="s">
        <v>257</v>
      </c>
      <c r="D52" s="2" t="s">
        <v>256</v>
      </c>
      <c r="E52" s="43" t="s">
        <v>258</v>
      </c>
      <c r="F52" s="2">
        <v>253</v>
      </c>
      <c r="G52" s="43">
        <v>253</v>
      </c>
      <c r="H52" s="43">
        <v>90</v>
      </c>
      <c r="I52" s="2" t="s">
        <v>255</v>
      </c>
      <c r="J52" s="2">
        <v>2.08</v>
      </c>
      <c r="K52" s="6">
        <f t="shared" si="7"/>
        <v>1.6640000000000001</v>
      </c>
      <c r="L52" s="15">
        <f t="shared" si="1"/>
        <v>1.8304</v>
      </c>
      <c r="M52" s="16">
        <f t="shared" si="2"/>
        <v>1.5475200000000002</v>
      </c>
      <c r="N52" s="16">
        <f>_xlfn.XLOOKUP(A52,Planilha1!B:B,Planilha1!T:T,0,0)</f>
        <v>0</v>
      </c>
      <c r="O52" s="49">
        <f t="shared" si="3"/>
        <v>0</v>
      </c>
      <c r="P52" s="49">
        <f t="shared" si="4"/>
        <v>0</v>
      </c>
      <c r="Q52" s="49">
        <f t="shared" si="5"/>
        <v>0</v>
      </c>
    </row>
    <row r="53" spans="1:17" hidden="1" x14ac:dyDescent="0.25">
      <c r="A53" s="10">
        <v>9488</v>
      </c>
      <c r="B53" s="43" t="s">
        <v>259</v>
      </c>
      <c r="C53" s="43" t="s">
        <v>262</v>
      </c>
      <c r="D53" s="2" t="s">
        <v>261</v>
      </c>
      <c r="E53" s="43" t="s">
        <v>263</v>
      </c>
      <c r="F53" s="2">
        <v>380</v>
      </c>
      <c r="G53" s="43">
        <v>315</v>
      </c>
      <c r="H53" s="43">
        <v>225</v>
      </c>
      <c r="I53" s="2" t="s">
        <v>260</v>
      </c>
      <c r="J53" s="2">
        <v>7.16</v>
      </c>
      <c r="K53" s="6">
        <f t="shared" si="7"/>
        <v>5.7279999999999998</v>
      </c>
      <c r="L53" s="15">
        <f t="shared" si="1"/>
        <v>6.3007999999999997</v>
      </c>
      <c r="M53" s="16">
        <f t="shared" si="2"/>
        <v>5.3270400000000002</v>
      </c>
      <c r="N53" s="16">
        <f>_xlfn.XLOOKUP(A53,Planilha1!B:B,Planilha1!T:T,0,0)</f>
        <v>1.666666</v>
      </c>
      <c r="O53" s="49">
        <f t="shared" si="3"/>
        <v>11.93332856</v>
      </c>
      <c r="P53" s="49">
        <f t="shared" si="4"/>
        <v>9.5466628479999986</v>
      </c>
      <c r="Q53" s="49">
        <f t="shared" si="5"/>
        <v>2.386665712000001</v>
      </c>
    </row>
    <row r="54" spans="1:17" hidden="1" x14ac:dyDescent="0.25">
      <c r="A54" s="10">
        <v>4158</v>
      </c>
      <c r="B54" s="43" t="s">
        <v>264</v>
      </c>
      <c r="C54" s="43" t="s">
        <v>267</v>
      </c>
      <c r="D54" s="2" t="s">
        <v>266</v>
      </c>
      <c r="E54" s="43" t="s">
        <v>268</v>
      </c>
      <c r="F54" s="2">
        <v>210</v>
      </c>
      <c r="G54" s="43">
        <v>200</v>
      </c>
      <c r="H54" s="43">
        <v>180</v>
      </c>
      <c r="I54" s="2" t="s">
        <v>265</v>
      </c>
      <c r="J54" s="2">
        <v>1.83</v>
      </c>
      <c r="K54" s="6">
        <f t="shared" si="7"/>
        <v>1.464</v>
      </c>
      <c r="L54" s="15">
        <f t="shared" si="1"/>
        <v>1.6104000000000001</v>
      </c>
      <c r="M54" s="16">
        <f t="shared" si="2"/>
        <v>1.3615200000000001</v>
      </c>
      <c r="N54" s="16">
        <f>_xlfn.XLOOKUP(A54,Planilha1!B:B,Planilha1!T:T,0,0)</f>
        <v>65.083332999999996</v>
      </c>
      <c r="O54" s="49">
        <f t="shared" si="3"/>
        <v>119.10249938999999</v>
      </c>
      <c r="P54" s="49">
        <f t="shared" si="4"/>
        <v>95.281999511999999</v>
      </c>
      <c r="Q54" s="49">
        <f t="shared" si="5"/>
        <v>23.820499877999993</v>
      </c>
    </row>
    <row r="55" spans="1:17" hidden="1" x14ac:dyDescent="0.25">
      <c r="A55" s="10">
        <v>4122</v>
      </c>
      <c r="B55" s="43" t="s">
        <v>269</v>
      </c>
      <c r="C55" s="43" t="s">
        <v>272</v>
      </c>
      <c r="D55" s="2" t="s">
        <v>271</v>
      </c>
      <c r="E55" s="43" t="s">
        <v>273</v>
      </c>
      <c r="F55" s="2">
        <v>400</v>
      </c>
      <c r="G55" s="43">
        <v>315</v>
      </c>
      <c r="H55" s="43">
        <v>245</v>
      </c>
      <c r="I55" s="2" t="s">
        <v>270</v>
      </c>
      <c r="J55" s="2">
        <v>7.64</v>
      </c>
      <c r="K55" s="6">
        <f t="shared" ref="K55:K73" si="8">J55-(J55*0.2)</f>
        <v>6.1120000000000001</v>
      </c>
      <c r="L55" s="15">
        <f t="shared" si="1"/>
        <v>6.7231999999999994</v>
      </c>
      <c r="M55" s="16">
        <f t="shared" si="2"/>
        <v>5.6841600000000003</v>
      </c>
      <c r="N55" s="16">
        <f>_xlfn.XLOOKUP(A55,Planilha1!B:B,Planilha1!T:T,0,0)</f>
        <v>0</v>
      </c>
      <c r="O55" s="49">
        <f t="shared" si="3"/>
        <v>0</v>
      </c>
      <c r="P55" s="49">
        <f t="shared" si="4"/>
        <v>0</v>
      </c>
      <c r="Q55" s="49">
        <f t="shared" si="5"/>
        <v>0</v>
      </c>
    </row>
    <row r="56" spans="1:17" hidden="1" x14ac:dyDescent="0.25">
      <c r="A56" s="10">
        <v>2869</v>
      </c>
      <c r="B56" s="43" t="s">
        <v>274</v>
      </c>
      <c r="C56" s="43" t="s">
        <v>277</v>
      </c>
      <c r="D56" s="2" t="s">
        <v>276</v>
      </c>
      <c r="E56" s="43" t="s">
        <v>278</v>
      </c>
      <c r="F56" s="2">
        <v>510</v>
      </c>
      <c r="G56" s="43">
        <v>115</v>
      </c>
      <c r="H56" s="43">
        <v>115</v>
      </c>
      <c r="I56" s="2" t="s">
        <v>275</v>
      </c>
      <c r="J56" s="2">
        <v>2.2599999999999998</v>
      </c>
      <c r="K56" s="6">
        <f t="shared" si="8"/>
        <v>1.8079999999999998</v>
      </c>
      <c r="L56" s="15">
        <f t="shared" si="1"/>
        <v>1.9887999999999999</v>
      </c>
      <c r="M56" s="16">
        <f t="shared" si="2"/>
        <v>1.6814399999999998</v>
      </c>
      <c r="N56" s="16">
        <f>_xlfn.XLOOKUP(A56,Planilha1!B:B,Planilha1!T:T,0,0)</f>
        <v>0</v>
      </c>
      <c r="O56" s="49">
        <f t="shared" si="3"/>
        <v>0</v>
      </c>
      <c r="P56" s="49">
        <f t="shared" si="4"/>
        <v>0</v>
      </c>
      <c r="Q56" s="49">
        <f t="shared" si="5"/>
        <v>0</v>
      </c>
    </row>
    <row r="57" spans="1:17" hidden="1" x14ac:dyDescent="0.25">
      <c r="A57" s="10">
        <v>1820</v>
      </c>
      <c r="B57" s="43" t="s">
        <v>279</v>
      </c>
      <c r="C57" s="43" t="s">
        <v>282</v>
      </c>
      <c r="D57" s="2" t="s">
        <v>281</v>
      </c>
      <c r="E57" s="43" t="s">
        <v>283</v>
      </c>
      <c r="F57" s="2">
        <v>334</v>
      </c>
      <c r="G57" s="43">
        <v>102</v>
      </c>
      <c r="H57" s="43">
        <v>167</v>
      </c>
      <c r="I57" s="2" t="s">
        <v>280</v>
      </c>
      <c r="J57" s="2">
        <v>0.54</v>
      </c>
      <c r="K57" s="6">
        <f t="shared" si="8"/>
        <v>0.43200000000000005</v>
      </c>
      <c r="L57" s="15">
        <f t="shared" si="1"/>
        <v>0.47520000000000001</v>
      </c>
      <c r="M57" s="16">
        <f t="shared" si="2"/>
        <v>0.40176000000000006</v>
      </c>
      <c r="N57" s="16">
        <f>_xlfn.XLOOKUP(A57,Planilha1!B:B,Planilha1!T:T,0,0)</f>
        <v>0</v>
      </c>
      <c r="O57" s="49">
        <f t="shared" si="3"/>
        <v>0</v>
      </c>
      <c r="P57" s="49">
        <f t="shared" si="4"/>
        <v>0</v>
      </c>
      <c r="Q57" s="49">
        <f t="shared" si="5"/>
        <v>0</v>
      </c>
    </row>
    <row r="58" spans="1:17" hidden="1" x14ac:dyDescent="0.25">
      <c r="A58" s="10">
        <v>2648</v>
      </c>
      <c r="B58" s="43" t="s">
        <v>284</v>
      </c>
      <c r="C58" s="43" t="s">
        <v>287</v>
      </c>
      <c r="D58" s="2" t="s">
        <v>286</v>
      </c>
      <c r="E58" s="43" t="s">
        <v>288</v>
      </c>
      <c r="F58" s="2">
        <v>425</v>
      </c>
      <c r="G58" s="43">
        <v>210</v>
      </c>
      <c r="H58" s="43">
        <v>320</v>
      </c>
      <c r="I58" s="2" t="s">
        <v>285</v>
      </c>
      <c r="J58" s="2">
        <v>7.1</v>
      </c>
      <c r="K58" s="6">
        <f t="shared" si="8"/>
        <v>5.68</v>
      </c>
      <c r="L58" s="15">
        <f t="shared" si="1"/>
        <v>6.2479999999999993</v>
      </c>
      <c r="M58" s="16">
        <f t="shared" si="2"/>
        <v>5.2824</v>
      </c>
      <c r="N58" s="16">
        <f>_xlfn.XLOOKUP(A58,Planilha1!B:B,Planilha1!T:T,0,0)</f>
        <v>78.497500000000002</v>
      </c>
      <c r="O58" s="49">
        <f t="shared" si="3"/>
        <v>557.33225000000004</v>
      </c>
      <c r="P58" s="49">
        <f t="shared" si="4"/>
        <v>445.86579999999998</v>
      </c>
      <c r="Q58" s="49">
        <f t="shared" si="5"/>
        <v>111.46645000000007</v>
      </c>
    </row>
    <row r="59" spans="1:17" hidden="1" x14ac:dyDescent="0.25">
      <c r="A59" s="10">
        <v>2647</v>
      </c>
      <c r="B59" s="43" t="s">
        <v>289</v>
      </c>
      <c r="C59" s="43" t="s">
        <v>292</v>
      </c>
      <c r="D59" s="2" t="s">
        <v>291</v>
      </c>
      <c r="E59" s="43" t="s">
        <v>293</v>
      </c>
      <c r="F59" s="2">
        <v>337</v>
      </c>
      <c r="G59" s="43">
        <v>173</v>
      </c>
      <c r="H59" s="43">
        <v>532</v>
      </c>
      <c r="I59" s="2" t="s">
        <v>290</v>
      </c>
      <c r="J59" s="2">
        <v>7.6</v>
      </c>
      <c r="K59" s="6">
        <f t="shared" si="8"/>
        <v>6.08</v>
      </c>
      <c r="L59" s="15">
        <f t="shared" si="1"/>
        <v>6.6879999999999997</v>
      </c>
      <c r="M59" s="16">
        <f t="shared" si="2"/>
        <v>5.6544000000000008</v>
      </c>
      <c r="N59" s="16">
        <f>_xlfn.XLOOKUP(A59,Planilha1!B:B,Planilha1!T:T,0,0)</f>
        <v>68.319444333333323</v>
      </c>
      <c r="O59" s="49">
        <f t="shared" si="3"/>
        <v>519.22777693333319</v>
      </c>
      <c r="P59" s="49">
        <f t="shared" si="4"/>
        <v>415.38222154666659</v>
      </c>
      <c r="Q59" s="49">
        <f t="shared" si="5"/>
        <v>103.8455553866666</v>
      </c>
    </row>
    <row r="60" spans="1:17" hidden="1" x14ac:dyDescent="0.25">
      <c r="A60" s="10">
        <v>4121</v>
      </c>
      <c r="B60" s="43" t="s">
        <v>294</v>
      </c>
      <c r="C60" s="43" t="s">
        <v>297</v>
      </c>
      <c r="D60" s="2" t="s">
        <v>296</v>
      </c>
      <c r="E60" s="43" t="s">
        <v>298</v>
      </c>
      <c r="F60" s="2">
        <v>325</v>
      </c>
      <c r="G60" s="43">
        <v>260</v>
      </c>
      <c r="H60" s="43">
        <v>228</v>
      </c>
      <c r="I60" s="2" t="s">
        <v>295</v>
      </c>
      <c r="J60" s="2">
        <v>5.54</v>
      </c>
      <c r="K60" s="6">
        <f t="shared" si="8"/>
        <v>4.4320000000000004</v>
      </c>
      <c r="L60" s="15">
        <f t="shared" si="1"/>
        <v>4.8752000000000004</v>
      </c>
      <c r="M60" s="16">
        <f t="shared" si="2"/>
        <v>4.121760000000001</v>
      </c>
      <c r="N60" s="16">
        <f>_xlfn.XLOOKUP(A60,Planilha1!B:B,Planilha1!T:T,0,0)</f>
        <v>0</v>
      </c>
      <c r="O60" s="49">
        <f t="shared" si="3"/>
        <v>0</v>
      </c>
      <c r="P60" s="49">
        <f t="shared" si="4"/>
        <v>0</v>
      </c>
      <c r="Q60" s="49">
        <f t="shared" si="5"/>
        <v>0</v>
      </c>
    </row>
    <row r="61" spans="1:17" hidden="1" x14ac:dyDescent="0.25">
      <c r="A61" s="10">
        <v>2870</v>
      </c>
      <c r="B61" s="43" t="s">
        <v>299</v>
      </c>
      <c r="C61" s="43" t="s">
        <v>302</v>
      </c>
      <c r="D61" s="2" t="s">
        <v>301</v>
      </c>
      <c r="E61" s="43" t="s">
        <v>303</v>
      </c>
      <c r="F61" s="2">
        <v>430</v>
      </c>
      <c r="G61" s="43">
        <v>160</v>
      </c>
      <c r="H61" s="43">
        <v>160</v>
      </c>
      <c r="I61" s="2" t="s">
        <v>300</v>
      </c>
      <c r="J61" s="2">
        <v>3.11</v>
      </c>
      <c r="K61" s="6">
        <f t="shared" si="8"/>
        <v>2.488</v>
      </c>
      <c r="L61" s="15">
        <f t="shared" si="1"/>
        <v>2.7368000000000001</v>
      </c>
      <c r="M61" s="16">
        <f t="shared" si="2"/>
        <v>2.3138399999999999</v>
      </c>
      <c r="N61" s="16">
        <f>_xlfn.XLOOKUP(A61,Planilha1!B:B,Planilha1!T:T,0,0)</f>
        <v>0</v>
      </c>
      <c r="O61" s="49">
        <f t="shared" si="3"/>
        <v>0</v>
      </c>
      <c r="P61" s="49">
        <f t="shared" si="4"/>
        <v>0</v>
      </c>
      <c r="Q61" s="49">
        <f t="shared" si="5"/>
        <v>0</v>
      </c>
    </row>
    <row r="62" spans="1:17" hidden="1" x14ac:dyDescent="0.25">
      <c r="A62" s="10">
        <v>4163</v>
      </c>
      <c r="B62" s="43" t="s">
        <v>304</v>
      </c>
      <c r="C62" s="43" t="s">
        <v>307</v>
      </c>
      <c r="D62" s="2" t="s">
        <v>306</v>
      </c>
      <c r="E62" s="43" t="s">
        <v>308</v>
      </c>
      <c r="F62" s="2">
        <v>230</v>
      </c>
      <c r="G62" s="43">
        <v>230</v>
      </c>
      <c r="H62" s="43">
        <v>90</v>
      </c>
      <c r="I62" s="2" t="s">
        <v>305</v>
      </c>
      <c r="J62" s="2">
        <v>1.77</v>
      </c>
      <c r="K62" s="6">
        <f t="shared" si="8"/>
        <v>1.4159999999999999</v>
      </c>
      <c r="L62" s="15">
        <f t="shared" si="1"/>
        <v>1.5576000000000001</v>
      </c>
      <c r="M62" s="16">
        <f t="shared" si="2"/>
        <v>1.3168800000000001</v>
      </c>
      <c r="N62" s="16">
        <f>_xlfn.XLOOKUP(A62,Planilha1!B:B,Planilha1!T:T,0,0)</f>
        <v>0</v>
      </c>
      <c r="O62" s="49">
        <f t="shared" si="3"/>
        <v>0</v>
      </c>
      <c r="P62" s="49">
        <f t="shared" si="4"/>
        <v>0</v>
      </c>
      <c r="Q62" s="49">
        <f t="shared" si="5"/>
        <v>0</v>
      </c>
    </row>
    <row r="63" spans="1:17" x14ac:dyDescent="0.25">
      <c r="A63" s="10">
        <v>12265</v>
      </c>
      <c r="B63" s="43" t="s">
        <v>309</v>
      </c>
      <c r="C63" s="43" t="s">
        <v>312</v>
      </c>
      <c r="D63" s="2" t="s">
        <v>311</v>
      </c>
      <c r="E63" s="43" t="s">
        <v>313</v>
      </c>
      <c r="F63" s="2">
        <v>955</v>
      </c>
      <c r="G63" s="43">
        <v>945</v>
      </c>
      <c r="H63" s="43">
        <v>930</v>
      </c>
      <c r="I63" s="2" t="s">
        <v>310</v>
      </c>
      <c r="J63" s="2">
        <v>243.61</v>
      </c>
      <c r="K63" s="6">
        <f t="shared" si="8"/>
        <v>194.88800000000001</v>
      </c>
      <c r="L63" s="56">
        <f t="shared" si="1"/>
        <v>214.3768</v>
      </c>
      <c r="M63" s="57">
        <f t="shared" si="2"/>
        <v>181.24584000000002</v>
      </c>
      <c r="N63" s="58">
        <f>_xlfn.XLOOKUP(A63,Planilha1!B:B,Planilha1!T:T,0,0)</f>
        <v>0</v>
      </c>
      <c r="O63" s="54">
        <f t="shared" si="3"/>
        <v>0</v>
      </c>
      <c r="P63" s="54">
        <f t="shared" si="4"/>
        <v>0</v>
      </c>
      <c r="Q63" s="54">
        <f t="shared" si="5"/>
        <v>0</v>
      </c>
    </row>
    <row r="64" spans="1:17" x14ac:dyDescent="0.25">
      <c r="A64" s="10">
        <v>1097</v>
      </c>
      <c r="B64" s="43" t="s">
        <v>314</v>
      </c>
      <c r="C64" s="43" t="s">
        <v>317</v>
      </c>
      <c r="D64" s="2" t="s">
        <v>316</v>
      </c>
      <c r="E64" s="43" t="s">
        <v>318</v>
      </c>
      <c r="F64" s="2">
        <v>1110</v>
      </c>
      <c r="G64" s="43">
        <v>790</v>
      </c>
      <c r="H64" s="43">
        <v>430</v>
      </c>
      <c r="I64" s="2" t="s">
        <v>315</v>
      </c>
      <c r="J64" s="2">
        <v>148.08000000000001</v>
      </c>
      <c r="K64" s="6">
        <f t="shared" si="8"/>
        <v>118.46400000000001</v>
      </c>
      <c r="L64" s="15">
        <f t="shared" si="1"/>
        <v>130.31040000000002</v>
      </c>
      <c r="M64" s="16">
        <f t="shared" si="2"/>
        <v>110.17152000000002</v>
      </c>
      <c r="N64" s="52">
        <f>_xlfn.XLOOKUP(A64,Planilha1!B:B,Planilha1!T:T,0,0)</f>
        <v>0</v>
      </c>
      <c r="O64" s="54">
        <f t="shared" si="3"/>
        <v>0</v>
      </c>
      <c r="P64" s="54">
        <f t="shared" si="4"/>
        <v>0</v>
      </c>
      <c r="Q64" s="54">
        <f t="shared" si="5"/>
        <v>0</v>
      </c>
    </row>
    <row r="65" spans="1:17" x14ac:dyDescent="0.25">
      <c r="A65" s="10">
        <v>1095</v>
      </c>
      <c r="B65" s="43" t="s">
        <v>319</v>
      </c>
      <c r="C65" s="43" t="s">
        <v>322</v>
      </c>
      <c r="D65" s="2" t="s">
        <v>321</v>
      </c>
      <c r="E65" s="43" t="s">
        <v>323</v>
      </c>
      <c r="F65" s="2">
        <v>975</v>
      </c>
      <c r="G65" s="43">
        <v>730</v>
      </c>
      <c r="H65" s="43">
        <v>395</v>
      </c>
      <c r="I65" s="2" t="s">
        <v>320</v>
      </c>
      <c r="J65" s="2">
        <v>124.05</v>
      </c>
      <c r="K65" s="6">
        <f t="shared" si="8"/>
        <v>99.24</v>
      </c>
      <c r="L65" s="15">
        <f t="shared" si="1"/>
        <v>109.164</v>
      </c>
      <c r="M65" s="16">
        <f t="shared" si="2"/>
        <v>92.293199999999999</v>
      </c>
      <c r="N65" s="52">
        <f>_xlfn.XLOOKUP(A65,Planilha1!B:B,Planilha1!T:T,0,0)</f>
        <v>0</v>
      </c>
      <c r="O65" s="54">
        <f t="shared" si="3"/>
        <v>0</v>
      </c>
      <c r="P65" s="54">
        <f t="shared" si="4"/>
        <v>0</v>
      </c>
      <c r="Q65" s="54">
        <f t="shared" si="5"/>
        <v>0</v>
      </c>
    </row>
    <row r="66" spans="1:17" x14ac:dyDescent="0.25">
      <c r="A66" s="10">
        <v>1098</v>
      </c>
      <c r="B66" s="43" t="s">
        <v>324</v>
      </c>
      <c r="C66" s="43" t="s">
        <v>327</v>
      </c>
      <c r="D66" s="2" t="s">
        <v>326</v>
      </c>
      <c r="E66" s="43" t="s">
        <v>328</v>
      </c>
      <c r="F66" s="2">
        <v>985</v>
      </c>
      <c r="G66" s="43">
        <v>640</v>
      </c>
      <c r="H66" s="43">
        <v>355</v>
      </c>
      <c r="I66" s="2" t="s">
        <v>325</v>
      </c>
      <c r="J66" s="2">
        <v>113.07</v>
      </c>
      <c r="K66" s="6">
        <f t="shared" si="8"/>
        <v>90.455999999999989</v>
      </c>
      <c r="L66" s="15">
        <f t="shared" si="1"/>
        <v>99.501599999999996</v>
      </c>
      <c r="M66" s="16">
        <f t="shared" si="2"/>
        <v>84.124079999999992</v>
      </c>
      <c r="N66" s="52">
        <f>_xlfn.XLOOKUP(A66,Planilha1!B:B,Planilha1!T:T,0,0)</f>
        <v>0</v>
      </c>
      <c r="O66" s="54">
        <f t="shared" si="3"/>
        <v>0</v>
      </c>
      <c r="P66" s="54">
        <f t="shared" si="4"/>
        <v>0</v>
      </c>
      <c r="Q66" s="54">
        <f t="shared" si="5"/>
        <v>0</v>
      </c>
    </row>
    <row r="67" spans="1:17" hidden="1" x14ac:dyDescent="0.25">
      <c r="A67" s="10">
        <v>9614</v>
      </c>
      <c r="B67" s="43" t="s">
        <v>329</v>
      </c>
      <c r="C67" s="43" t="s">
        <v>332</v>
      </c>
      <c r="D67" s="2" t="s">
        <v>331</v>
      </c>
      <c r="E67" s="43" t="s">
        <v>333</v>
      </c>
      <c r="F67" s="2">
        <v>1020</v>
      </c>
      <c r="G67" s="43">
        <v>615</v>
      </c>
      <c r="H67" s="43">
        <v>305</v>
      </c>
      <c r="I67" s="2" t="s">
        <v>330</v>
      </c>
      <c r="J67" s="2">
        <v>34.9</v>
      </c>
      <c r="K67" s="6">
        <f t="shared" si="8"/>
        <v>27.919999999999998</v>
      </c>
      <c r="L67" s="15">
        <f t="shared" ref="L67:L130" si="9">J67*0.88</f>
        <v>30.712</v>
      </c>
      <c r="M67" s="16">
        <f t="shared" ref="M67:M130" si="10">K67*0.93</f>
        <v>25.965599999999998</v>
      </c>
      <c r="N67" s="16">
        <f>_xlfn.XLOOKUP(A67,Planilha1!B:B,Planilha1!T:T,0,0)</f>
        <v>0</v>
      </c>
      <c r="O67" s="49">
        <f t="shared" ref="O67:O130" si="11">N67*J67</f>
        <v>0</v>
      </c>
      <c r="P67" s="49">
        <f t="shared" ref="P67:P130" si="12">N67*K67</f>
        <v>0</v>
      </c>
      <c r="Q67" s="49">
        <f t="shared" ref="Q67:Q130" si="13">O67-P67</f>
        <v>0</v>
      </c>
    </row>
    <row r="68" spans="1:17" hidden="1" x14ac:dyDescent="0.25">
      <c r="A68" s="10">
        <v>408</v>
      </c>
      <c r="B68" s="43" t="s">
        <v>334</v>
      </c>
      <c r="C68" s="43" t="s">
        <v>337</v>
      </c>
      <c r="D68" s="2" t="s">
        <v>336</v>
      </c>
      <c r="E68" s="43" t="s">
        <v>338</v>
      </c>
      <c r="F68" s="2">
        <v>160</v>
      </c>
      <c r="G68" s="43">
        <v>160</v>
      </c>
      <c r="H68" s="43">
        <v>3</v>
      </c>
      <c r="I68" s="2" t="s">
        <v>335</v>
      </c>
      <c r="J68" s="2">
        <v>0.22</v>
      </c>
      <c r="K68" s="6">
        <f t="shared" si="8"/>
        <v>0.17599999999999999</v>
      </c>
      <c r="L68" s="15">
        <f t="shared" si="9"/>
        <v>0.19359999999999999</v>
      </c>
      <c r="M68" s="16">
        <f t="shared" si="10"/>
        <v>0.16367999999999999</v>
      </c>
      <c r="N68" s="16">
        <f>_xlfn.XLOOKUP(A68,Planilha1!B:B,Planilha1!T:T,0,0)</f>
        <v>551.582222</v>
      </c>
      <c r="O68" s="49">
        <f t="shared" si="11"/>
        <v>121.34808884</v>
      </c>
      <c r="P68" s="49">
        <f t="shared" si="12"/>
        <v>97.078471071999999</v>
      </c>
      <c r="Q68" s="49">
        <f t="shared" si="13"/>
        <v>24.269617768000003</v>
      </c>
    </row>
    <row r="69" spans="1:17" hidden="1" x14ac:dyDescent="0.25">
      <c r="A69" s="10">
        <v>4161</v>
      </c>
      <c r="B69" s="43" t="s">
        <v>339</v>
      </c>
      <c r="C69" s="43" t="s">
        <v>342</v>
      </c>
      <c r="D69" s="2" t="s">
        <v>341</v>
      </c>
      <c r="E69" s="43" t="s">
        <v>343</v>
      </c>
      <c r="F69" s="2">
        <v>320</v>
      </c>
      <c r="G69" s="43">
        <v>255</v>
      </c>
      <c r="H69" s="43">
        <v>3</v>
      </c>
      <c r="I69" s="2" t="s">
        <v>340</v>
      </c>
      <c r="J69" s="2">
        <v>0.47</v>
      </c>
      <c r="K69" s="6">
        <f t="shared" si="8"/>
        <v>0.376</v>
      </c>
      <c r="L69" s="15">
        <f t="shared" si="9"/>
        <v>0.41359999999999997</v>
      </c>
      <c r="M69" s="16">
        <f t="shared" si="10"/>
        <v>0.34968000000000005</v>
      </c>
      <c r="N69" s="16">
        <f>_xlfn.XLOOKUP(A69,Planilha1!B:B,Planilha1!T:T,0,0)</f>
        <v>8.3333000000000004E-2</v>
      </c>
      <c r="O69" s="49">
        <f t="shared" si="11"/>
        <v>3.9166510000000002E-2</v>
      </c>
      <c r="P69" s="49">
        <f t="shared" si="12"/>
        <v>3.1333208000000001E-2</v>
      </c>
      <c r="Q69" s="49">
        <f t="shared" si="13"/>
        <v>7.8333020000000003E-3</v>
      </c>
    </row>
    <row r="70" spans="1:17" hidden="1" x14ac:dyDescent="0.25">
      <c r="A70" s="10">
        <v>4162</v>
      </c>
      <c r="B70" s="43" t="s">
        <v>344</v>
      </c>
      <c r="C70" s="43" t="s">
        <v>347</v>
      </c>
      <c r="D70" s="2" t="s">
        <v>346</v>
      </c>
      <c r="E70" s="43" t="s">
        <v>348</v>
      </c>
      <c r="F70" s="2">
        <v>395</v>
      </c>
      <c r="G70" s="43">
        <v>245</v>
      </c>
      <c r="H70" s="43">
        <v>3</v>
      </c>
      <c r="I70" s="2" t="s">
        <v>345</v>
      </c>
      <c r="J70" s="2">
        <v>0.53</v>
      </c>
      <c r="K70" s="6">
        <f t="shared" si="8"/>
        <v>0.42400000000000004</v>
      </c>
      <c r="L70" s="15">
        <f t="shared" si="9"/>
        <v>0.46640000000000004</v>
      </c>
      <c r="M70" s="16">
        <f t="shared" si="10"/>
        <v>0.39432000000000006</v>
      </c>
      <c r="N70" s="16">
        <f>_xlfn.XLOOKUP(A70,Planilha1!B:B,Planilha1!T:T,0,0)</f>
        <v>0</v>
      </c>
      <c r="O70" s="49">
        <f t="shared" si="11"/>
        <v>0</v>
      </c>
      <c r="P70" s="49">
        <f t="shared" si="12"/>
        <v>0</v>
      </c>
      <c r="Q70" s="49">
        <f t="shared" si="13"/>
        <v>0</v>
      </c>
    </row>
    <row r="71" spans="1:17" x14ac:dyDescent="0.25">
      <c r="A71" s="10">
        <v>16</v>
      </c>
      <c r="B71" s="43" t="s">
        <v>349</v>
      </c>
      <c r="C71" s="43" t="s">
        <v>352</v>
      </c>
      <c r="D71" s="2" t="s">
        <v>351</v>
      </c>
      <c r="E71" s="43" t="s">
        <v>353</v>
      </c>
      <c r="F71" s="2">
        <v>430</v>
      </c>
      <c r="G71" s="43">
        <v>430</v>
      </c>
      <c r="H71" s="43">
        <v>3</v>
      </c>
      <c r="I71" s="2" t="s">
        <v>350</v>
      </c>
      <c r="J71" s="2">
        <v>0.91</v>
      </c>
      <c r="K71" s="6">
        <f t="shared" si="8"/>
        <v>0.72799999999999998</v>
      </c>
      <c r="L71" s="15">
        <f t="shared" si="9"/>
        <v>0.80080000000000007</v>
      </c>
      <c r="M71" s="16">
        <f t="shared" si="10"/>
        <v>0.67703999999999998</v>
      </c>
      <c r="N71" s="52">
        <f>_xlfn.XLOOKUP(A71,Planilha1!B:B,Planilha1!T:T,0,0)</f>
        <v>40.833333000000003</v>
      </c>
      <c r="O71" s="54">
        <f t="shared" si="11"/>
        <v>37.158333030000001</v>
      </c>
      <c r="P71" s="54">
        <f t="shared" si="12"/>
        <v>29.726666424000001</v>
      </c>
      <c r="Q71" s="54">
        <f t="shared" si="13"/>
        <v>7.4316666060000003</v>
      </c>
    </row>
    <row r="72" spans="1:17" hidden="1" x14ac:dyDescent="0.25">
      <c r="A72" s="10">
        <v>1821</v>
      </c>
      <c r="B72" s="43" t="s">
        <v>354</v>
      </c>
      <c r="C72" s="43" t="s">
        <v>357</v>
      </c>
      <c r="D72" s="2" t="s">
        <v>356</v>
      </c>
      <c r="E72" s="43" t="s">
        <v>358</v>
      </c>
      <c r="F72" s="2">
        <v>334</v>
      </c>
      <c r="G72" s="43">
        <v>334</v>
      </c>
      <c r="H72" s="43">
        <v>3</v>
      </c>
      <c r="I72" s="2" t="s">
        <v>355</v>
      </c>
      <c r="J72" s="2">
        <v>0.5</v>
      </c>
      <c r="K72" s="6">
        <f t="shared" si="8"/>
        <v>0.4</v>
      </c>
      <c r="L72" s="15">
        <f t="shared" si="9"/>
        <v>0.44</v>
      </c>
      <c r="M72" s="16">
        <f t="shared" si="10"/>
        <v>0.37200000000000005</v>
      </c>
      <c r="N72" s="16">
        <f>_xlfn.XLOOKUP(A72,Planilha1!B:B,Planilha1!T:T,0,0)</f>
        <v>0</v>
      </c>
      <c r="O72" s="49">
        <f t="shared" si="11"/>
        <v>0</v>
      </c>
      <c r="P72" s="49">
        <f t="shared" si="12"/>
        <v>0</v>
      </c>
      <c r="Q72" s="49">
        <f t="shared" si="13"/>
        <v>0</v>
      </c>
    </row>
    <row r="73" spans="1:17" hidden="1" x14ac:dyDescent="0.25">
      <c r="A73" s="10">
        <v>410</v>
      </c>
      <c r="B73" s="43" t="s">
        <v>359</v>
      </c>
      <c r="C73" s="43" t="s">
        <v>362</v>
      </c>
      <c r="D73" s="2" t="s">
        <v>361</v>
      </c>
      <c r="E73" s="43" t="s">
        <v>363</v>
      </c>
      <c r="F73" s="2">
        <v>250</v>
      </c>
      <c r="G73" s="43">
        <v>250</v>
      </c>
      <c r="H73" s="43">
        <v>3</v>
      </c>
      <c r="I73" s="2" t="s">
        <v>360</v>
      </c>
      <c r="J73" s="2">
        <v>0.5</v>
      </c>
      <c r="K73" s="6">
        <f t="shared" si="8"/>
        <v>0.4</v>
      </c>
      <c r="L73" s="15">
        <f t="shared" si="9"/>
        <v>0.44</v>
      </c>
      <c r="M73" s="16">
        <f t="shared" si="10"/>
        <v>0.37200000000000005</v>
      </c>
      <c r="N73" s="16">
        <f>_xlfn.XLOOKUP(A73,Planilha1!B:B,Planilha1!T:T,0,0)</f>
        <v>19.777777666666665</v>
      </c>
      <c r="O73" s="49">
        <f t="shared" si="11"/>
        <v>9.8888888333333327</v>
      </c>
      <c r="P73" s="49">
        <f t="shared" si="12"/>
        <v>7.9111110666666669</v>
      </c>
      <c r="Q73" s="49">
        <f t="shared" si="13"/>
        <v>1.9777777666666658</v>
      </c>
    </row>
    <row r="74" spans="1:17" x14ac:dyDescent="0.25">
      <c r="A74" s="10">
        <v>120</v>
      </c>
      <c r="B74" s="43" t="s">
        <v>364</v>
      </c>
      <c r="C74" s="43" t="s">
        <v>367</v>
      </c>
      <c r="D74" s="2" t="s">
        <v>366</v>
      </c>
      <c r="E74" s="43" t="s">
        <v>368</v>
      </c>
      <c r="F74" s="2">
        <v>245</v>
      </c>
      <c r="G74" s="43">
        <v>170</v>
      </c>
      <c r="H74" s="43">
        <v>3</v>
      </c>
      <c r="I74" s="2" t="s">
        <v>365</v>
      </c>
      <c r="J74" s="2">
        <v>0.2</v>
      </c>
      <c r="K74" s="6">
        <f>J74-(J74*0.1)</f>
        <v>0.18</v>
      </c>
      <c r="L74" s="15">
        <f t="shared" si="9"/>
        <v>0.17600000000000002</v>
      </c>
      <c r="M74" s="16">
        <f t="shared" si="10"/>
        <v>0.16739999999999999</v>
      </c>
      <c r="N74" s="52">
        <f>_xlfn.XLOOKUP(A74,Planilha1!B:B,Planilha1!T:T,0,0)</f>
        <v>20.887777666666665</v>
      </c>
      <c r="O74" s="54">
        <f t="shared" si="11"/>
        <v>4.177555533333333</v>
      </c>
      <c r="P74" s="54">
        <f t="shared" si="12"/>
        <v>3.7597999799999995</v>
      </c>
      <c r="Q74" s="54">
        <f t="shared" si="13"/>
        <v>0.41775555333333347</v>
      </c>
    </row>
    <row r="75" spans="1:17" hidden="1" x14ac:dyDescent="0.25">
      <c r="A75" s="10">
        <v>29846</v>
      </c>
      <c r="B75" s="43" t="s">
        <v>369</v>
      </c>
      <c r="C75" s="43" t="s">
        <v>372</v>
      </c>
      <c r="D75" s="2" t="s">
        <v>371</v>
      </c>
      <c r="E75" s="43" t="s">
        <v>373</v>
      </c>
      <c r="F75" s="2">
        <v>365</v>
      </c>
      <c r="G75" s="43">
        <v>420</v>
      </c>
      <c r="H75" s="43">
        <v>6</v>
      </c>
      <c r="I75" s="2" t="s">
        <v>370</v>
      </c>
      <c r="J75" s="2">
        <v>2.25</v>
      </c>
      <c r="K75" s="6">
        <f t="shared" ref="K75:K81" si="14">J75-(J75*0.2)</f>
        <v>1.8</v>
      </c>
      <c r="L75" s="15">
        <f t="shared" si="9"/>
        <v>1.98</v>
      </c>
      <c r="M75" s="16">
        <f t="shared" si="10"/>
        <v>1.6740000000000002</v>
      </c>
      <c r="N75" s="16">
        <f>_xlfn.XLOOKUP(A75,Planilha1!B:B,Planilha1!T:T,0,0)</f>
        <v>188.80444433333332</v>
      </c>
      <c r="O75" s="49">
        <f t="shared" si="11"/>
        <v>424.80999974999997</v>
      </c>
      <c r="P75" s="49">
        <f t="shared" si="12"/>
        <v>339.84799979999997</v>
      </c>
      <c r="Q75" s="49">
        <f t="shared" si="13"/>
        <v>84.961999950000006</v>
      </c>
    </row>
    <row r="76" spans="1:17" hidden="1" x14ac:dyDescent="0.25">
      <c r="A76" s="10">
        <v>29843</v>
      </c>
      <c r="B76" s="43" t="s">
        <v>374</v>
      </c>
      <c r="C76" s="43" t="s">
        <v>377</v>
      </c>
      <c r="D76" s="2" t="s">
        <v>376</v>
      </c>
      <c r="E76" s="43" t="s">
        <v>378</v>
      </c>
      <c r="F76" s="2">
        <v>370</v>
      </c>
      <c r="G76" s="43">
        <v>460</v>
      </c>
      <c r="H76" s="43">
        <v>3</v>
      </c>
      <c r="I76" s="2" t="s">
        <v>375</v>
      </c>
      <c r="J76" s="2">
        <v>2.85</v>
      </c>
      <c r="K76" s="6">
        <f t="shared" si="14"/>
        <v>2.2800000000000002</v>
      </c>
      <c r="L76" s="15">
        <f t="shared" si="9"/>
        <v>2.508</v>
      </c>
      <c r="M76" s="16">
        <f t="shared" si="10"/>
        <v>2.1204000000000005</v>
      </c>
      <c r="N76" s="16">
        <f>_xlfn.XLOOKUP(A76,Planilha1!B:B,Planilha1!T:T,0,0)</f>
        <v>94.917777333333333</v>
      </c>
      <c r="O76" s="49">
        <f t="shared" si="11"/>
        <v>270.51566539999999</v>
      </c>
      <c r="P76" s="49">
        <f t="shared" si="12"/>
        <v>216.41253232000003</v>
      </c>
      <c r="Q76" s="49">
        <f t="shared" si="13"/>
        <v>54.103133079999964</v>
      </c>
    </row>
    <row r="77" spans="1:17" hidden="1" x14ac:dyDescent="0.25">
      <c r="A77" s="10">
        <v>29849</v>
      </c>
      <c r="B77" s="43" t="s">
        <v>379</v>
      </c>
      <c r="C77" s="43" t="s">
        <v>382</v>
      </c>
      <c r="D77" s="2" t="s">
        <v>381</v>
      </c>
      <c r="E77" s="43" t="s">
        <v>383</v>
      </c>
      <c r="F77" s="2">
        <v>305</v>
      </c>
      <c r="G77" s="43">
        <v>400</v>
      </c>
      <c r="H77" s="43">
        <v>3</v>
      </c>
      <c r="I77" s="2" t="s">
        <v>380</v>
      </c>
      <c r="J77" s="2">
        <v>2.08</v>
      </c>
      <c r="K77" s="6">
        <f t="shared" si="14"/>
        <v>1.6640000000000001</v>
      </c>
      <c r="L77" s="15">
        <f t="shared" si="9"/>
        <v>1.8304</v>
      </c>
      <c r="M77" s="16">
        <f t="shared" si="10"/>
        <v>1.5475200000000002</v>
      </c>
      <c r="N77" s="16">
        <f>_xlfn.XLOOKUP(A77,Planilha1!B:B,Planilha1!T:T,0,0)</f>
        <v>75.52888866666666</v>
      </c>
      <c r="O77" s="49">
        <f t="shared" si="11"/>
        <v>157.10008842666664</v>
      </c>
      <c r="P77" s="49">
        <f t="shared" si="12"/>
        <v>125.68007074133334</v>
      </c>
      <c r="Q77" s="49">
        <f t="shared" si="13"/>
        <v>31.420017685333306</v>
      </c>
    </row>
    <row r="78" spans="1:17" hidden="1" x14ac:dyDescent="0.25">
      <c r="A78" s="10">
        <v>4159</v>
      </c>
      <c r="B78" s="43" t="s">
        <v>384</v>
      </c>
      <c r="C78" s="43" t="s">
        <v>387</v>
      </c>
      <c r="D78" s="2" t="s">
        <v>386</v>
      </c>
      <c r="E78" s="43" t="s">
        <v>388</v>
      </c>
      <c r="F78" s="2">
        <v>205</v>
      </c>
      <c r="G78" s="43">
        <v>195</v>
      </c>
      <c r="H78" s="43">
        <v>3</v>
      </c>
      <c r="I78" s="2" t="s">
        <v>385</v>
      </c>
      <c r="J78" s="2">
        <v>0.22</v>
      </c>
      <c r="K78" s="6">
        <f t="shared" si="14"/>
        <v>0.17599999999999999</v>
      </c>
      <c r="L78" s="15">
        <f t="shared" si="9"/>
        <v>0.19359999999999999</v>
      </c>
      <c r="M78" s="16">
        <f t="shared" si="10"/>
        <v>0.16367999999999999</v>
      </c>
      <c r="N78" s="16">
        <f>_xlfn.XLOOKUP(A78,Planilha1!B:B,Planilha1!T:T,0,0)</f>
        <v>0</v>
      </c>
      <c r="O78" s="49">
        <f t="shared" si="11"/>
        <v>0</v>
      </c>
      <c r="P78" s="49">
        <f t="shared" si="12"/>
        <v>0</v>
      </c>
      <c r="Q78" s="49">
        <f t="shared" si="13"/>
        <v>0</v>
      </c>
    </row>
    <row r="79" spans="1:17" x14ac:dyDescent="0.25">
      <c r="A79" s="10">
        <v>123</v>
      </c>
      <c r="B79" s="43" t="s">
        <v>389</v>
      </c>
      <c r="C79" s="43" t="s">
        <v>392</v>
      </c>
      <c r="D79" s="2" t="s">
        <v>391</v>
      </c>
      <c r="E79" s="43" t="s">
        <v>393</v>
      </c>
      <c r="F79" s="2">
        <v>275</v>
      </c>
      <c r="G79" s="43">
        <v>200</v>
      </c>
      <c r="H79" s="43">
        <v>3</v>
      </c>
      <c r="I79" s="2" t="s">
        <v>390</v>
      </c>
      <c r="J79" s="2">
        <v>0.27</v>
      </c>
      <c r="K79" s="6">
        <f t="shared" si="14"/>
        <v>0.21600000000000003</v>
      </c>
      <c r="L79" s="15">
        <f t="shared" si="9"/>
        <v>0.23760000000000001</v>
      </c>
      <c r="M79" s="16">
        <f t="shared" si="10"/>
        <v>0.20088000000000003</v>
      </c>
      <c r="N79" s="52">
        <f>_xlfn.XLOOKUP(A79,Planilha1!B:B,Planilha1!T:T,0,0)</f>
        <v>40.944444333333337</v>
      </c>
      <c r="O79" s="54">
        <f t="shared" si="11"/>
        <v>11.054999970000001</v>
      </c>
      <c r="P79" s="54">
        <f t="shared" si="12"/>
        <v>8.843999976000001</v>
      </c>
      <c r="Q79" s="54">
        <f t="shared" si="13"/>
        <v>2.2109999939999998</v>
      </c>
    </row>
    <row r="80" spans="1:17" hidden="1" x14ac:dyDescent="0.25">
      <c r="A80" s="10">
        <v>100</v>
      </c>
      <c r="B80" s="43" t="s">
        <v>394</v>
      </c>
      <c r="C80" s="43" t="s">
        <v>397</v>
      </c>
      <c r="D80" s="2" t="s">
        <v>396</v>
      </c>
      <c r="E80" s="43" t="s">
        <v>398</v>
      </c>
      <c r="F80" s="2">
        <v>115</v>
      </c>
      <c r="G80" s="43">
        <v>115</v>
      </c>
      <c r="H80" s="43">
        <v>610</v>
      </c>
      <c r="I80" s="2" t="s">
        <v>395</v>
      </c>
      <c r="J80" s="2">
        <v>2.02</v>
      </c>
      <c r="K80" s="6">
        <f t="shared" si="14"/>
        <v>1.6160000000000001</v>
      </c>
      <c r="L80" s="15">
        <f t="shared" si="9"/>
        <v>1.7776000000000001</v>
      </c>
      <c r="M80" s="16">
        <f t="shared" si="10"/>
        <v>1.5028800000000002</v>
      </c>
      <c r="N80" s="16">
        <f>_xlfn.XLOOKUP(A80,Planilha1!B:B,Planilha1!T:T,0,0)</f>
        <v>0</v>
      </c>
      <c r="O80" s="49">
        <f t="shared" si="11"/>
        <v>0</v>
      </c>
      <c r="P80" s="49">
        <f t="shared" si="12"/>
        <v>0</v>
      </c>
      <c r="Q80" s="49">
        <f t="shared" si="13"/>
        <v>0</v>
      </c>
    </row>
    <row r="81" spans="1:17" hidden="1" x14ac:dyDescent="0.25">
      <c r="A81" s="42">
        <v>14963</v>
      </c>
      <c r="B81" s="46" t="s">
        <v>399</v>
      </c>
      <c r="C81" s="46" t="s">
        <v>402</v>
      </c>
      <c r="D81" s="38" t="s">
        <v>401</v>
      </c>
      <c r="E81" s="46" t="s">
        <v>403</v>
      </c>
      <c r="F81" s="38">
        <v>1105</v>
      </c>
      <c r="G81" s="46">
        <v>445</v>
      </c>
      <c r="H81" s="46">
        <v>160</v>
      </c>
      <c r="I81" s="38" t="s">
        <v>400</v>
      </c>
      <c r="J81" s="38">
        <v>17.7</v>
      </c>
      <c r="K81" s="39">
        <f t="shared" si="14"/>
        <v>14.16</v>
      </c>
      <c r="L81" s="40">
        <f t="shared" si="9"/>
        <v>15.575999999999999</v>
      </c>
      <c r="M81" s="41">
        <f t="shared" si="10"/>
        <v>13.168800000000001</v>
      </c>
      <c r="N81" s="41">
        <f>_xlfn.XLOOKUP(A81,Planilha1!B:B,Planilha1!T:T,0,0)</f>
        <v>0</v>
      </c>
      <c r="O81" s="49">
        <f t="shared" si="11"/>
        <v>0</v>
      </c>
      <c r="P81" s="49">
        <f t="shared" si="12"/>
        <v>0</v>
      </c>
      <c r="Q81" s="49">
        <f t="shared" si="13"/>
        <v>0</v>
      </c>
    </row>
    <row r="82" spans="1:17" x14ac:dyDescent="0.25">
      <c r="A82" s="10">
        <v>1906</v>
      </c>
      <c r="B82" s="43" t="s">
        <v>404</v>
      </c>
      <c r="C82" s="43" t="s">
        <v>407</v>
      </c>
      <c r="D82" s="2" t="s">
        <v>406</v>
      </c>
      <c r="E82" s="43" t="s">
        <v>408</v>
      </c>
      <c r="F82" s="2">
        <v>586</v>
      </c>
      <c r="G82" s="43">
        <v>437</v>
      </c>
      <c r="H82" s="43">
        <v>398</v>
      </c>
      <c r="I82" s="2" t="s">
        <v>405</v>
      </c>
      <c r="J82" s="2">
        <v>13.78</v>
      </c>
      <c r="K82" s="6">
        <f>J82-(J82*0.1)</f>
        <v>12.401999999999999</v>
      </c>
      <c r="L82" s="15">
        <f t="shared" si="9"/>
        <v>12.1264</v>
      </c>
      <c r="M82" s="16">
        <f t="shared" si="10"/>
        <v>11.533860000000001</v>
      </c>
      <c r="N82" s="52">
        <f>_xlfn.XLOOKUP(A82,Planilha1!B:B,Planilha1!T:T,0,0)</f>
        <v>41.582222000000002</v>
      </c>
      <c r="O82" s="54">
        <f t="shared" si="11"/>
        <v>573.00301916000001</v>
      </c>
      <c r="P82" s="54">
        <f t="shared" si="12"/>
        <v>515.70271724400004</v>
      </c>
      <c r="Q82" s="54">
        <f t="shared" si="13"/>
        <v>57.300301915999967</v>
      </c>
    </row>
    <row r="83" spans="1:17" hidden="1" x14ac:dyDescent="0.25">
      <c r="A83" s="10">
        <v>1819</v>
      </c>
      <c r="B83" s="43" t="s">
        <v>409</v>
      </c>
      <c r="C83" s="43" t="s">
        <v>412</v>
      </c>
      <c r="D83" s="2" t="s">
        <v>411</v>
      </c>
      <c r="E83" s="43" t="s">
        <v>413</v>
      </c>
      <c r="F83" s="2">
        <v>344</v>
      </c>
      <c r="G83" s="43">
        <v>344</v>
      </c>
      <c r="H83" s="43">
        <v>342</v>
      </c>
      <c r="I83" s="2" t="s">
        <v>410</v>
      </c>
      <c r="J83" s="2">
        <v>8</v>
      </c>
      <c r="K83" s="6">
        <f>J83-(J83*0.2)</f>
        <v>6.4</v>
      </c>
      <c r="L83" s="15">
        <f t="shared" si="9"/>
        <v>7.04</v>
      </c>
      <c r="M83" s="16">
        <f t="shared" si="10"/>
        <v>5.9520000000000008</v>
      </c>
      <c r="N83" s="16">
        <f>_xlfn.XLOOKUP(A83,Planilha1!B:B,Planilha1!T:T,0,0)</f>
        <v>0</v>
      </c>
      <c r="O83" s="49">
        <f t="shared" si="11"/>
        <v>0</v>
      </c>
      <c r="P83" s="49">
        <f t="shared" si="12"/>
        <v>0</v>
      </c>
      <c r="Q83" s="49">
        <f t="shared" si="13"/>
        <v>0</v>
      </c>
    </row>
    <row r="84" spans="1:17" x14ac:dyDescent="0.25">
      <c r="A84" s="10">
        <v>1659</v>
      </c>
      <c r="B84" s="43" t="s">
        <v>414</v>
      </c>
      <c r="C84" s="43" t="s">
        <v>417</v>
      </c>
      <c r="D84" s="2" t="s">
        <v>416</v>
      </c>
      <c r="E84" s="43" t="s">
        <v>418</v>
      </c>
      <c r="F84" s="2">
        <v>830</v>
      </c>
      <c r="G84" s="43">
        <v>356</v>
      </c>
      <c r="H84" s="43">
        <v>460</v>
      </c>
      <c r="I84" s="2" t="s">
        <v>415</v>
      </c>
      <c r="J84" s="2">
        <v>15.27</v>
      </c>
      <c r="K84" s="6">
        <f>J84-(J84*0.1)</f>
        <v>13.742999999999999</v>
      </c>
      <c r="L84" s="15">
        <f t="shared" si="9"/>
        <v>13.4376</v>
      </c>
      <c r="M84" s="16">
        <f t="shared" si="10"/>
        <v>12.780989999999999</v>
      </c>
      <c r="N84" s="52">
        <f>_xlfn.XLOOKUP(A84,Planilha1!B:B,Planilha1!T:T,0,0)</f>
        <v>248.40309566666664</v>
      </c>
      <c r="O84" s="54">
        <f t="shared" si="11"/>
        <v>3793.1152708299996</v>
      </c>
      <c r="P84" s="54">
        <f t="shared" si="12"/>
        <v>3413.8037437469993</v>
      </c>
      <c r="Q84" s="54">
        <f t="shared" si="13"/>
        <v>379.31152708300033</v>
      </c>
    </row>
    <row r="85" spans="1:17" x14ac:dyDescent="0.25">
      <c r="A85" s="10">
        <v>1492</v>
      </c>
      <c r="B85" s="43" t="s">
        <v>419</v>
      </c>
      <c r="C85" s="43" t="s">
        <v>422</v>
      </c>
      <c r="D85" s="2" t="s">
        <v>421</v>
      </c>
      <c r="E85" s="43" t="s">
        <v>423</v>
      </c>
      <c r="F85" s="2">
        <v>355</v>
      </c>
      <c r="G85" s="43">
        <v>340</v>
      </c>
      <c r="H85" s="43">
        <v>410</v>
      </c>
      <c r="I85" s="2" t="s">
        <v>420</v>
      </c>
      <c r="J85" s="2">
        <v>7.35</v>
      </c>
      <c r="K85" s="6">
        <f t="shared" ref="K85:K116" si="15">J85-(J85*0.2)</f>
        <v>5.88</v>
      </c>
      <c r="L85" s="15">
        <f t="shared" si="9"/>
        <v>6.468</v>
      </c>
      <c r="M85" s="16">
        <f t="shared" si="10"/>
        <v>5.4683999999999999</v>
      </c>
      <c r="N85" s="52">
        <f>_xlfn.XLOOKUP(A85,Planilha1!B:B,Planilha1!T:T,0,0)</f>
        <v>142.36500000000001</v>
      </c>
      <c r="O85" s="54">
        <f t="shared" si="11"/>
        <v>1046.38275</v>
      </c>
      <c r="P85" s="54">
        <f t="shared" si="12"/>
        <v>837.10620000000006</v>
      </c>
      <c r="Q85" s="54">
        <f t="shared" si="13"/>
        <v>209.27654999999993</v>
      </c>
    </row>
    <row r="86" spans="1:17" hidden="1" x14ac:dyDescent="0.25">
      <c r="A86" s="42">
        <v>14964</v>
      </c>
      <c r="B86" s="46" t="s">
        <v>424</v>
      </c>
      <c r="C86" s="46" t="s">
        <v>427</v>
      </c>
      <c r="D86" s="38" t="s">
        <v>426</v>
      </c>
      <c r="E86" s="46" t="s">
        <v>428</v>
      </c>
      <c r="F86" s="38">
        <v>1105</v>
      </c>
      <c r="G86" s="46">
        <v>445</v>
      </c>
      <c r="H86" s="46">
        <v>80</v>
      </c>
      <c r="I86" s="38" t="s">
        <v>425</v>
      </c>
      <c r="J86" s="38">
        <v>15.45</v>
      </c>
      <c r="K86" s="39">
        <f t="shared" si="15"/>
        <v>12.36</v>
      </c>
      <c r="L86" s="40">
        <f t="shared" si="9"/>
        <v>13.596</v>
      </c>
      <c r="M86" s="41">
        <f t="shared" si="10"/>
        <v>11.4948</v>
      </c>
      <c r="N86" s="41">
        <f>_xlfn.XLOOKUP(A86,Planilha1!B:B,Planilha1!T:T,0,0)</f>
        <v>0</v>
      </c>
      <c r="O86" s="49">
        <f t="shared" si="11"/>
        <v>0</v>
      </c>
      <c r="P86" s="49">
        <f t="shared" si="12"/>
        <v>0</v>
      </c>
      <c r="Q86" s="49">
        <f t="shared" si="13"/>
        <v>0</v>
      </c>
    </row>
    <row r="87" spans="1:17" hidden="1" x14ac:dyDescent="0.25">
      <c r="A87" s="42">
        <v>15299</v>
      </c>
      <c r="B87" s="46" t="s">
        <v>429</v>
      </c>
      <c r="C87" s="46" t="s">
        <v>432</v>
      </c>
      <c r="D87" s="38" t="s">
        <v>431</v>
      </c>
      <c r="E87" s="46" t="s">
        <v>433</v>
      </c>
      <c r="F87" s="38">
        <v>614</v>
      </c>
      <c r="G87" s="46">
        <v>606</v>
      </c>
      <c r="H87" s="46">
        <v>470</v>
      </c>
      <c r="I87" s="38" t="s">
        <v>430</v>
      </c>
      <c r="J87" s="38">
        <v>20.94</v>
      </c>
      <c r="K87" s="39">
        <f t="shared" si="15"/>
        <v>16.752000000000002</v>
      </c>
      <c r="L87" s="40">
        <f t="shared" si="9"/>
        <v>18.427200000000003</v>
      </c>
      <c r="M87" s="41">
        <f t="shared" si="10"/>
        <v>15.579360000000003</v>
      </c>
      <c r="N87" s="41">
        <f>_xlfn.XLOOKUP(A87,Planilha1!B:B,Planilha1!T:T,0,0)</f>
        <v>0</v>
      </c>
      <c r="O87" s="49">
        <f t="shared" si="11"/>
        <v>0</v>
      </c>
      <c r="P87" s="49">
        <f t="shared" si="12"/>
        <v>0</v>
      </c>
      <c r="Q87" s="49">
        <f t="shared" si="13"/>
        <v>0</v>
      </c>
    </row>
    <row r="88" spans="1:17" hidden="1" x14ac:dyDescent="0.25">
      <c r="A88" s="10">
        <v>897</v>
      </c>
      <c r="B88" s="43" t="s">
        <v>434</v>
      </c>
      <c r="C88" s="43" t="s">
        <v>437</v>
      </c>
      <c r="D88" s="2" t="s">
        <v>436</v>
      </c>
      <c r="E88" s="43" t="s">
        <v>438</v>
      </c>
      <c r="F88" s="2">
        <v>510</v>
      </c>
      <c r="G88" s="43">
        <v>510</v>
      </c>
      <c r="H88" s="43">
        <v>490</v>
      </c>
      <c r="I88" s="2" t="s">
        <v>435</v>
      </c>
      <c r="J88" s="2">
        <v>70.42</v>
      </c>
      <c r="K88" s="6">
        <f t="shared" si="15"/>
        <v>56.335999999999999</v>
      </c>
      <c r="L88" s="15">
        <f t="shared" si="9"/>
        <v>61.9696</v>
      </c>
      <c r="M88" s="16">
        <f t="shared" si="10"/>
        <v>52.392479999999999</v>
      </c>
      <c r="N88" s="16">
        <f>_xlfn.XLOOKUP(A88,Planilha1!B:B,Planilha1!T:T,0,0)</f>
        <v>12.805555333333333</v>
      </c>
      <c r="O88" s="49">
        <f t="shared" si="11"/>
        <v>901.76720657333328</v>
      </c>
      <c r="P88" s="49">
        <f t="shared" si="12"/>
        <v>721.41376525866656</v>
      </c>
      <c r="Q88" s="49">
        <f t="shared" si="13"/>
        <v>180.35344131466672</v>
      </c>
    </row>
    <row r="89" spans="1:17" hidden="1" x14ac:dyDescent="0.25">
      <c r="A89" s="10">
        <v>756</v>
      </c>
      <c r="B89" s="43" t="s">
        <v>439</v>
      </c>
      <c r="C89" s="43" t="s">
        <v>442</v>
      </c>
      <c r="D89" s="2" t="s">
        <v>441</v>
      </c>
      <c r="E89" s="43" t="s">
        <v>443</v>
      </c>
      <c r="F89" s="2">
        <v>615</v>
      </c>
      <c r="G89" s="43">
        <v>240</v>
      </c>
      <c r="H89" s="43">
        <v>535</v>
      </c>
      <c r="I89" s="2" t="s">
        <v>440</v>
      </c>
      <c r="J89" s="2">
        <v>6.9</v>
      </c>
      <c r="K89" s="6">
        <f t="shared" si="15"/>
        <v>5.5200000000000005</v>
      </c>
      <c r="L89" s="15">
        <f t="shared" si="9"/>
        <v>6.0720000000000001</v>
      </c>
      <c r="M89" s="16">
        <f t="shared" si="10"/>
        <v>5.1336000000000004</v>
      </c>
      <c r="N89" s="16">
        <f>_xlfn.XLOOKUP(A89,Planilha1!B:B,Planilha1!T:T,0,0)</f>
        <v>0</v>
      </c>
      <c r="O89" s="49">
        <f t="shared" si="11"/>
        <v>0</v>
      </c>
      <c r="P89" s="49">
        <f t="shared" si="12"/>
        <v>0</v>
      </c>
      <c r="Q89" s="49">
        <f t="shared" si="13"/>
        <v>0</v>
      </c>
    </row>
    <row r="90" spans="1:17" hidden="1" x14ac:dyDescent="0.25">
      <c r="A90" s="42">
        <v>13595</v>
      </c>
      <c r="B90" s="46" t="s">
        <v>444</v>
      </c>
      <c r="C90" s="46" t="s">
        <v>447</v>
      </c>
      <c r="D90" s="38" t="s">
        <v>446</v>
      </c>
      <c r="E90" s="46" t="s">
        <v>448</v>
      </c>
      <c r="F90" s="38">
        <v>215</v>
      </c>
      <c r="G90" s="46">
        <v>215</v>
      </c>
      <c r="H90" s="46">
        <v>580</v>
      </c>
      <c r="I90" s="38" t="s">
        <v>445</v>
      </c>
      <c r="J90" s="38">
        <v>3.95</v>
      </c>
      <c r="K90" s="39">
        <f t="shared" si="15"/>
        <v>3.16</v>
      </c>
      <c r="L90" s="40">
        <f t="shared" si="9"/>
        <v>3.476</v>
      </c>
      <c r="M90" s="41">
        <f t="shared" si="10"/>
        <v>2.9388000000000001</v>
      </c>
      <c r="N90" s="41">
        <f>_xlfn.XLOOKUP(A90,Planilha1!B:B,Planilha1!T:T,0,0)</f>
        <v>0</v>
      </c>
      <c r="O90" s="49">
        <f t="shared" si="11"/>
        <v>0</v>
      </c>
      <c r="P90" s="49">
        <f t="shared" si="12"/>
        <v>0</v>
      </c>
      <c r="Q90" s="49">
        <f t="shared" si="13"/>
        <v>0</v>
      </c>
    </row>
    <row r="91" spans="1:17" hidden="1" x14ac:dyDescent="0.25">
      <c r="A91" s="42">
        <v>13578</v>
      </c>
      <c r="B91" s="46" t="s">
        <v>449</v>
      </c>
      <c r="C91" s="46" t="s">
        <v>452</v>
      </c>
      <c r="D91" s="38" t="s">
        <v>451</v>
      </c>
      <c r="E91" s="46" t="s">
        <v>453</v>
      </c>
      <c r="F91" s="38">
        <v>165</v>
      </c>
      <c r="G91" s="46">
        <v>165</v>
      </c>
      <c r="H91" s="46">
        <v>580</v>
      </c>
      <c r="I91" s="38" t="s">
        <v>450</v>
      </c>
      <c r="J91" s="38">
        <v>2.82</v>
      </c>
      <c r="K91" s="39">
        <f t="shared" si="15"/>
        <v>2.2559999999999998</v>
      </c>
      <c r="L91" s="40">
        <f t="shared" si="9"/>
        <v>2.4815999999999998</v>
      </c>
      <c r="M91" s="41">
        <f t="shared" si="10"/>
        <v>2.0980799999999999</v>
      </c>
      <c r="N91" s="41">
        <f>_xlfn.XLOOKUP(A91,Planilha1!B:B,Planilha1!T:T,0,0)</f>
        <v>0</v>
      </c>
      <c r="O91" s="49">
        <f t="shared" si="11"/>
        <v>0</v>
      </c>
      <c r="P91" s="49">
        <f t="shared" si="12"/>
        <v>0</v>
      </c>
      <c r="Q91" s="49">
        <f t="shared" si="13"/>
        <v>0</v>
      </c>
    </row>
    <row r="92" spans="1:17" hidden="1" x14ac:dyDescent="0.25">
      <c r="A92" s="42">
        <v>13579</v>
      </c>
      <c r="B92" s="46" t="s">
        <v>454</v>
      </c>
      <c r="C92" s="46" t="s">
        <v>457</v>
      </c>
      <c r="D92" s="38" t="s">
        <v>456</v>
      </c>
      <c r="E92" s="46" t="s">
        <v>458</v>
      </c>
      <c r="F92" s="38">
        <v>140</v>
      </c>
      <c r="G92" s="46">
        <v>140</v>
      </c>
      <c r="H92" s="46">
        <v>580</v>
      </c>
      <c r="I92" s="38" t="s">
        <v>455</v>
      </c>
      <c r="J92" s="38">
        <v>2.34</v>
      </c>
      <c r="K92" s="39">
        <f t="shared" si="15"/>
        <v>1.8719999999999999</v>
      </c>
      <c r="L92" s="40">
        <f t="shared" si="9"/>
        <v>2.0591999999999997</v>
      </c>
      <c r="M92" s="41">
        <f t="shared" si="10"/>
        <v>1.7409600000000001</v>
      </c>
      <c r="N92" s="41">
        <f>_xlfn.XLOOKUP(A92,Planilha1!B:B,Planilha1!T:T,0,0)</f>
        <v>0</v>
      </c>
      <c r="O92" s="49">
        <f t="shared" si="11"/>
        <v>0</v>
      </c>
      <c r="P92" s="49">
        <f t="shared" si="12"/>
        <v>0</v>
      </c>
      <c r="Q92" s="49">
        <f t="shared" si="13"/>
        <v>0</v>
      </c>
    </row>
    <row r="93" spans="1:17" hidden="1" x14ac:dyDescent="0.25">
      <c r="A93" s="10">
        <v>1093</v>
      </c>
      <c r="B93" s="43" t="s">
        <v>459</v>
      </c>
      <c r="C93" s="43" t="s">
        <v>462</v>
      </c>
      <c r="D93" s="2" t="s">
        <v>461</v>
      </c>
      <c r="E93" s="43" t="s">
        <v>463</v>
      </c>
      <c r="F93" s="2">
        <v>930</v>
      </c>
      <c r="G93" s="43">
        <v>645</v>
      </c>
      <c r="H93" s="43">
        <v>305</v>
      </c>
      <c r="I93" s="2" t="s">
        <v>460</v>
      </c>
      <c r="J93" s="2">
        <v>103.73</v>
      </c>
      <c r="K93" s="6">
        <f t="shared" si="15"/>
        <v>82.984000000000009</v>
      </c>
      <c r="L93" s="15">
        <f t="shared" si="9"/>
        <v>91.28240000000001</v>
      </c>
      <c r="M93" s="16">
        <f t="shared" si="10"/>
        <v>77.175120000000007</v>
      </c>
      <c r="N93" s="16">
        <f>_xlfn.XLOOKUP(A93,Planilha1!B:B,Planilha1!T:T,0,0)</f>
        <v>0</v>
      </c>
      <c r="O93" s="49">
        <f t="shared" si="11"/>
        <v>0</v>
      </c>
      <c r="P93" s="49">
        <f t="shared" si="12"/>
        <v>0</v>
      </c>
      <c r="Q93" s="49">
        <f t="shared" si="13"/>
        <v>0</v>
      </c>
    </row>
    <row r="94" spans="1:17" hidden="1" x14ac:dyDescent="0.25">
      <c r="A94" s="42">
        <v>15162</v>
      </c>
      <c r="B94" s="46" t="s">
        <v>464</v>
      </c>
      <c r="C94" s="46" t="s">
        <v>467</v>
      </c>
      <c r="D94" s="38" t="s">
        <v>466</v>
      </c>
      <c r="E94" s="46" t="s">
        <v>468</v>
      </c>
      <c r="F94" s="38">
        <v>360</v>
      </c>
      <c r="G94" s="46">
        <v>190</v>
      </c>
      <c r="H94" s="46">
        <v>365</v>
      </c>
      <c r="I94" s="38" t="s">
        <v>465</v>
      </c>
      <c r="J94" s="38">
        <v>3.22</v>
      </c>
      <c r="K94" s="39">
        <f t="shared" si="15"/>
        <v>2.5760000000000001</v>
      </c>
      <c r="L94" s="40">
        <f t="shared" si="9"/>
        <v>2.8336000000000001</v>
      </c>
      <c r="M94" s="41">
        <f t="shared" si="10"/>
        <v>2.39568</v>
      </c>
      <c r="N94" s="41">
        <f>_xlfn.XLOOKUP(A94,Planilha1!B:B,Planilha1!T:T,0,0)</f>
        <v>0</v>
      </c>
      <c r="O94" s="49">
        <f t="shared" si="11"/>
        <v>0</v>
      </c>
      <c r="P94" s="49">
        <f t="shared" si="12"/>
        <v>0</v>
      </c>
      <c r="Q94" s="49">
        <f t="shared" si="13"/>
        <v>0</v>
      </c>
    </row>
    <row r="95" spans="1:17" x14ac:dyDescent="0.25">
      <c r="A95" s="10">
        <v>1094</v>
      </c>
      <c r="B95" s="43" t="s">
        <v>469</v>
      </c>
      <c r="C95" s="43" t="s">
        <v>472</v>
      </c>
      <c r="D95" s="2" t="s">
        <v>471</v>
      </c>
      <c r="E95" s="43" t="s">
        <v>473</v>
      </c>
      <c r="F95" s="2">
        <v>825</v>
      </c>
      <c r="G95" s="43">
        <v>490</v>
      </c>
      <c r="H95" s="43">
        <v>230</v>
      </c>
      <c r="I95" s="2" t="s">
        <v>470</v>
      </c>
      <c r="J95" s="2">
        <v>23.9</v>
      </c>
      <c r="K95" s="6">
        <f t="shared" si="15"/>
        <v>19.119999999999997</v>
      </c>
      <c r="L95" s="15">
        <f t="shared" si="9"/>
        <v>21.032</v>
      </c>
      <c r="M95" s="16">
        <f t="shared" si="10"/>
        <v>17.781599999999997</v>
      </c>
      <c r="N95" s="52">
        <f>_xlfn.XLOOKUP(A95,Planilha1!B:B,Planilha1!T:T,0,0)</f>
        <v>77.026666333333324</v>
      </c>
      <c r="O95" s="54">
        <f t="shared" si="11"/>
        <v>1840.9373253666663</v>
      </c>
      <c r="P95" s="54">
        <f t="shared" si="12"/>
        <v>1472.7498602933329</v>
      </c>
      <c r="Q95" s="54">
        <f t="shared" si="13"/>
        <v>368.18746507333344</v>
      </c>
    </row>
    <row r="96" spans="1:17" x14ac:dyDescent="0.25">
      <c r="A96" s="10">
        <v>1091</v>
      </c>
      <c r="B96" s="43" t="s">
        <v>474</v>
      </c>
      <c r="C96" s="43" t="s">
        <v>477</v>
      </c>
      <c r="D96" s="2" t="s">
        <v>476</v>
      </c>
      <c r="E96" s="43" t="s">
        <v>478</v>
      </c>
      <c r="F96" s="2">
        <v>690</v>
      </c>
      <c r="G96" s="43">
        <v>450</v>
      </c>
      <c r="H96" s="43">
        <v>183</v>
      </c>
      <c r="I96" s="2" t="s">
        <v>475</v>
      </c>
      <c r="J96" s="2">
        <v>20.399999999999999</v>
      </c>
      <c r="K96" s="6">
        <f t="shared" si="15"/>
        <v>16.32</v>
      </c>
      <c r="L96" s="15">
        <f t="shared" si="9"/>
        <v>17.951999999999998</v>
      </c>
      <c r="M96" s="16">
        <f t="shared" si="10"/>
        <v>15.177600000000002</v>
      </c>
      <c r="N96" s="52">
        <f>_xlfn.XLOOKUP(A96,Planilha1!B:B,Planilha1!T:T,0,0)</f>
        <v>51.387777333333332</v>
      </c>
      <c r="O96" s="54">
        <f t="shared" si="11"/>
        <v>1048.3106576</v>
      </c>
      <c r="P96" s="54">
        <f t="shared" si="12"/>
        <v>838.64852608000001</v>
      </c>
      <c r="Q96" s="54">
        <f t="shared" si="13"/>
        <v>209.66213152</v>
      </c>
    </row>
    <row r="97" spans="1:17" x14ac:dyDescent="0.25">
      <c r="A97" s="10">
        <v>1088</v>
      </c>
      <c r="B97" s="43" t="s">
        <v>479</v>
      </c>
      <c r="C97" s="43" t="s">
        <v>482</v>
      </c>
      <c r="D97" s="2" t="s">
        <v>481</v>
      </c>
      <c r="E97" s="43" t="s">
        <v>483</v>
      </c>
      <c r="F97" s="2">
        <v>625</v>
      </c>
      <c r="G97" s="43">
        <v>385</v>
      </c>
      <c r="H97" s="43">
        <v>158</v>
      </c>
      <c r="I97" s="2" t="s">
        <v>480</v>
      </c>
      <c r="J97" s="2">
        <v>14.72</v>
      </c>
      <c r="K97" s="6">
        <f t="shared" si="15"/>
        <v>11.776</v>
      </c>
      <c r="L97" s="15">
        <f t="shared" si="9"/>
        <v>12.9536</v>
      </c>
      <c r="M97" s="16">
        <f t="shared" si="10"/>
        <v>10.95168</v>
      </c>
      <c r="N97" s="52">
        <f>_xlfn.XLOOKUP(A97,Planilha1!B:B,Planilha1!T:T,0,0)</f>
        <v>39.306666333333339</v>
      </c>
      <c r="O97" s="54">
        <f t="shared" si="11"/>
        <v>578.59412842666677</v>
      </c>
      <c r="P97" s="54">
        <f t="shared" si="12"/>
        <v>462.87530274133337</v>
      </c>
      <c r="Q97" s="54">
        <f t="shared" si="13"/>
        <v>115.7188256853334</v>
      </c>
    </row>
    <row r="98" spans="1:17" hidden="1" x14ac:dyDescent="0.25">
      <c r="A98" s="10">
        <v>5573</v>
      </c>
      <c r="B98" s="43" t="s">
        <v>484</v>
      </c>
      <c r="C98" s="43" t="s">
        <v>487</v>
      </c>
      <c r="D98" s="2" t="s">
        <v>486</v>
      </c>
      <c r="E98" s="43" t="s">
        <v>488</v>
      </c>
      <c r="F98" s="2">
        <v>475</v>
      </c>
      <c r="G98" s="43">
        <v>250</v>
      </c>
      <c r="H98" s="43">
        <v>195</v>
      </c>
      <c r="I98" s="2" t="s">
        <v>485</v>
      </c>
      <c r="J98" s="2">
        <v>12.7</v>
      </c>
      <c r="K98" s="6">
        <f t="shared" si="15"/>
        <v>10.16</v>
      </c>
      <c r="L98" s="15">
        <f t="shared" si="9"/>
        <v>11.176</v>
      </c>
      <c r="M98" s="16">
        <f t="shared" si="10"/>
        <v>9.4488000000000003</v>
      </c>
      <c r="N98" s="16">
        <f>_xlfn.XLOOKUP(A98,Planilha1!B:B,Planilha1!T:T,0,0)</f>
        <v>0.38999966666666669</v>
      </c>
      <c r="O98" s="49">
        <f t="shared" si="11"/>
        <v>4.9529957666666666</v>
      </c>
      <c r="P98" s="49">
        <f t="shared" si="12"/>
        <v>3.9623966133333335</v>
      </c>
      <c r="Q98" s="49">
        <f t="shared" si="13"/>
        <v>0.99059915333333315</v>
      </c>
    </row>
    <row r="99" spans="1:17" x14ac:dyDescent="0.25">
      <c r="A99" s="10">
        <v>2189</v>
      </c>
      <c r="B99" s="43" t="s">
        <v>489</v>
      </c>
      <c r="C99" s="43" t="s">
        <v>492</v>
      </c>
      <c r="D99" s="2" t="s">
        <v>491</v>
      </c>
      <c r="E99" s="43" t="s">
        <v>493</v>
      </c>
      <c r="F99" s="2">
        <v>230</v>
      </c>
      <c r="G99" s="43">
        <v>230</v>
      </c>
      <c r="H99" s="43">
        <v>280</v>
      </c>
      <c r="I99" s="2" t="s">
        <v>490</v>
      </c>
      <c r="J99" s="2">
        <v>5.18</v>
      </c>
      <c r="K99" s="6">
        <f t="shared" si="15"/>
        <v>4.1440000000000001</v>
      </c>
      <c r="L99" s="15">
        <f t="shared" si="9"/>
        <v>4.5583999999999998</v>
      </c>
      <c r="M99" s="16">
        <f t="shared" si="10"/>
        <v>3.8539200000000005</v>
      </c>
      <c r="N99" s="52">
        <f>_xlfn.XLOOKUP(A99,Planilha1!B:B,Planilha1!T:T,0,0)</f>
        <v>2.6666664999999998</v>
      </c>
      <c r="O99" s="54">
        <f t="shared" si="11"/>
        <v>13.813332469999999</v>
      </c>
      <c r="P99" s="54">
        <f t="shared" si="12"/>
        <v>11.050665975999999</v>
      </c>
      <c r="Q99" s="54">
        <f t="shared" si="13"/>
        <v>2.7626664939999994</v>
      </c>
    </row>
    <row r="100" spans="1:17" x14ac:dyDescent="0.25">
      <c r="A100" s="10">
        <v>1947</v>
      </c>
      <c r="B100" s="43" t="s">
        <v>494</v>
      </c>
      <c r="C100" s="43" t="s">
        <v>497</v>
      </c>
      <c r="D100" s="2" t="s">
        <v>496</v>
      </c>
      <c r="E100" s="43" t="s">
        <v>498</v>
      </c>
      <c r="F100" s="2">
        <v>634</v>
      </c>
      <c r="G100" s="43">
        <v>628</v>
      </c>
      <c r="H100" s="43">
        <v>603</v>
      </c>
      <c r="I100" s="2" t="s">
        <v>495</v>
      </c>
      <c r="J100" s="2">
        <v>24.62</v>
      </c>
      <c r="K100" s="6">
        <f t="shared" si="15"/>
        <v>19.696000000000002</v>
      </c>
      <c r="L100" s="15">
        <f t="shared" si="9"/>
        <v>21.665600000000001</v>
      </c>
      <c r="M100" s="16">
        <f t="shared" si="10"/>
        <v>18.317280000000004</v>
      </c>
      <c r="N100" s="52">
        <f>_xlfn.XLOOKUP(A100,Planilha1!B:B,Planilha1!T:T,0,0)</f>
        <v>0</v>
      </c>
      <c r="O100" s="54">
        <f t="shared" si="11"/>
        <v>0</v>
      </c>
      <c r="P100" s="54">
        <f t="shared" si="12"/>
        <v>0</v>
      </c>
      <c r="Q100" s="54">
        <f t="shared" si="13"/>
        <v>0</v>
      </c>
    </row>
    <row r="101" spans="1:17" x14ac:dyDescent="0.25">
      <c r="A101" s="10">
        <v>2015</v>
      </c>
      <c r="B101" s="43" t="s">
        <v>499</v>
      </c>
      <c r="C101" s="43" t="s">
        <v>502</v>
      </c>
      <c r="D101" s="2" t="s">
        <v>501</v>
      </c>
      <c r="E101" s="43" t="s">
        <v>503</v>
      </c>
      <c r="F101" s="2">
        <v>125</v>
      </c>
      <c r="G101" s="43">
        <v>85</v>
      </c>
      <c r="H101" s="43">
        <v>107</v>
      </c>
      <c r="I101" s="2" t="s">
        <v>500</v>
      </c>
      <c r="J101" s="2">
        <v>0.45</v>
      </c>
      <c r="K101" s="6">
        <f t="shared" si="15"/>
        <v>0.36</v>
      </c>
      <c r="L101" s="15">
        <f t="shared" si="9"/>
        <v>0.39600000000000002</v>
      </c>
      <c r="M101" s="16">
        <f t="shared" si="10"/>
        <v>0.33479999999999999</v>
      </c>
      <c r="N101" s="52">
        <f>_xlfn.XLOOKUP(A101,Planilha1!B:B,Planilha1!T:T,0,0)</f>
        <v>32.166665999999999</v>
      </c>
      <c r="O101" s="54">
        <f t="shared" si="11"/>
        <v>14.4749997</v>
      </c>
      <c r="P101" s="54">
        <f t="shared" si="12"/>
        <v>11.57999976</v>
      </c>
      <c r="Q101" s="54">
        <f t="shared" si="13"/>
        <v>2.8949999399999999</v>
      </c>
    </row>
    <row r="102" spans="1:17" x14ac:dyDescent="0.25">
      <c r="A102" s="10">
        <v>2014</v>
      </c>
      <c r="B102" s="43" t="s">
        <v>504</v>
      </c>
      <c r="C102" s="43" t="s">
        <v>507</v>
      </c>
      <c r="D102" s="2" t="s">
        <v>506</v>
      </c>
      <c r="E102" s="43" t="s">
        <v>508</v>
      </c>
      <c r="F102" s="2">
        <v>225</v>
      </c>
      <c r="G102" s="43">
        <v>160</v>
      </c>
      <c r="H102" s="43">
        <v>110</v>
      </c>
      <c r="I102" s="2" t="s">
        <v>505</v>
      </c>
      <c r="J102" s="2">
        <v>1.1200000000000001</v>
      </c>
      <c r="K102" s="6">
        <f t="shared" si="15"/>
        <v>0.89600000000000013</v>
      </c>
      <c r="L102" s="15">
        <f t="shared" si="9"/>
        <v>0.98560000000000014</v>
      </c>
      <c r="M102" s="16">
        <f t="shared" si="10"/>
        <v>0.83328000000000013</v>
      </c>
      <c r="N102" s="52">
        <f>_xlfn.XLOOKUP(A102,Planilha1!B:B,Planilha1!T:T,0,0)</f>
        <v>57.915555333333337</v>
      </c>
      <c r="O102" s="54">
        <f t="shared" si="11"/>
        <v>64.865421973333341</v>
      </c>
      <c r="P102" s="54">
        <f t="shared" si="12"/>
        <v>51.892337578666677</v>
      </c>
      <c r="Q102" s="54">
        <f t="shared" si="13"/>
        <v>12.973084394666664</v>
      </c>
    </row>
    <row r="103" spans="1:17" hidden="1" x14ac:dyDescent="0.25">
      <c r="A103" s="10">
        <v>237</v>
      </c>
      <c r="B103" s="43" t="s">
        <v>509</v>
      </c>
      <c r="C103" s="43" t="s">
        <v>512</v>
      </c>
      <c r="D103" s="2" t="s">
        <v>511</v>
      </c>
      <c r="E103" s="43" t="s">
        <v>513</v>
      </c>
      <c r="F103" s="2">
        <v>440</v>
      </c>
      <c r="G103" s="43">
        <v>440</v>
      </c>
      <c r="H103" s="43">
        <v>80</v>
      </c>
      <c r="I103" s="2" t="s">
        <v>510</v>
      </c>
      <c r="J103" s="2">
        <v>4.26</v>
      </c>
      <c r="K103" s="6">
        <f t="shared" si="15"/>
        <v>3.4079999999999999</v>
      </c>
      <c r="L103" s="15">
        <f t="shared" si="9"/>
        <v>3.7487999999999997</v>
      </c>
      <c r="M103" s="16">
        <f t="shared" si="10"/>
        <v>3.1694400000000003</v>
      </c>
      <c r="N103" s="16">
        <f>_xlfn.XLOOKUP(A103,Planilha1!B:B,Planilha1!T:T,0,0)</f>
        <v>146.38999966666665</v>
      </c>
      <c r="O103" s="49">
        <f t="shared" si="11"/>
        <v>623.62139857999989</v>
      </c>
      <c r="P103" s="49">
        <f t="shared" si="12"/>
        <v>498.89711886399994</v>
      </c>
      <c r="Q103" s="49">
        <f t="shared" si="13"/>
        <v>124.72427971599996</v>
      </c>
    </row>
    <row r="104" spans="1:17" x14ac:dyDescent="0.25">
      <c r="A104" s="10">
        <v>2013</v>
      </c>
      <c r="B104" s="43" t="s">
        <v>514</v>
      </c>
      <c r="C104" s="43" t="s">
        <v>517</v>
      </c>
      <c r="D104" s="2" t="s">
        <v>516</v>
      </c>
      <c r="E104" s="43" t="s">
        <v>518</v>
      </c>
      <c r="F104" s="2">
        <v>435</v>
      </c>
      <c r="G104" s="43">
        <v>435</v>
      </c>
      <c r="H104" s="43">
        <v>285</v>
      </c>
      <c r="I104" s="2" t="s">
        <v>515</v>
      </c>
      <c r="J104" s="2">
        <v>10.199999999999999</v>
      </c>
      <c r="K104" s="6">
        <f t="shared" si="15"/>
        <v>8.16</v>
      </c>
      <c r="L104" s="15">
        <f t="shared" si="9"/>
        <v>8.9759999999999991</v>
      </c>
      <c r="M104" s="16">
        <f t="shared" si="10"/>
        <v>7.5888000000000009</v>
      </c>
      <c r="N104" s="52">
        <f>_xlfn.XLOOKUP(A104,Planilha1!B:B,Planilha1!T:T,0,0)</f>
        <v>109.74888866666667</v>
      </c>
      <c r="O104" s="54">
        <f t="shared" si="11"/>
        <v>1119.4386643999999</v>
      </c>
      <c r="P104" s="54">
        <f t="shared" si="12"/>
        <v>895.55093152000006</v>
      </c>
      <c r="Q104" s="54">
        <f t="shared" si="13"/>
        <v>223.88773287999982</v>
      </c>
    </row>
    <row r="105" spans="1:17" hidden="1" x14ac:dyDescent="0.25">
      <c r="A105" s="42">
        <v>15089</v>
      </c>
      <c r="B105" s="46" t="s">
        <v>519</v>
      </c>
      <c r="C105" s="46" t="s">
        <v>522</v>
      </c>
      <c r="D105" s="38" t="s">
        <v>521</v>
      </c>
      <c r="E105" s="46" t="s">
        <v>523</v>
      </c>
      <c r="F105" s="38">
        <v>183</v>
      </c>
      <c r="G105" s="46">
        <v>170</v>
      </c>
      <c r="H105" s="46">
        <v>171</v>
      </c>
      <c r="I105" s="38" t="s">
        <v>520</v>
      </c>
      <c r="J105" s="38">
        <v>1.34</v>
      </c>
      <c r="K105" s="39">
        <f t="shared" si="15"/>
        <v>1.0720000000000001</v>
      </c>
      <c r="L105" s="40">
        <f t="shared" si="9"/>
        <v>1.1792</v>
      </c>
      <c r="M105" s="41">
        <f t="shared" si="10"/>
        <v>0.99696000000000007</v>
      </c>
      <c r="N105" s="41">
        <f>_xlfn.XLOOKUP(A105,Planilha1!B:B,Planilha1!T:T,0,0)</f>
        <v>0</v>
      </c>
      <c r="O105" s="49">
        <f t="shared" si="11"/>
        <v>0</v>
      </c>
      <c r="P105" s="49">
        <f t="shared" si="12"/>
        <v>0</v>
      </c>
      <c r="Q105" s="49">
        <f t="shared" si="13"/>
        <v>0</v>
      </c>
    </row>
    <row r="106" spans="1:17" x14ac:dyDescent="0.25">
      <c r="A106" s="10">
        <v>10493</v>
      </c>
      <c r="B106" s="43" t="s">
        <v>524</v>
      </c>
      <c r="C106" s="43" t="s">
        <v>527</v>
      </c>
      <c r="D106" s="2" t="s">
        <v>526</v>
      </c>
      <c r="E106" s="43" t="s">
        <v>528</v>
      </c>
      <c r="F106" s="2">
        <v>30</v>
      </c>
      <c r="G106" s="43">
        <v>210</v>
      </c>
      <c r="H106" s="43">
        <v>285</v>
      </c>
      <c r="I106" s="2" t="s">
        <v>525</v>
      </c>
      <c r="J106" s="2">
        <v>2.02</v>
      </c>
      <c r="K106" s="6">
        <f t="shared" si="15"/>
        <v>1.6160000000000001</v>
      </c>
      <c r="L106" s="15">
        <f t="shared" si="9"/>
        <v>1.7776000000000001</v>
      </c>
      <c r="M106" s="16">
        <f t="shared" si="10"/>
        <v>1.5028800000000002</v>
      </c>
      <c r="N106" s="52">
        <f>_xlfn.XLOOKUP(A106,Planilha1!B:B,Planilha1!T:T,0,0)</f>
        <v>101.10999966666667</v>
      </c>
      <c r="O106" s="54">
        <f t="shared" si="11"/>
        <v>204.24219932666668</v>
      </c>
      <c r="P106" s="54">
        <f t="shared" si="12"/>
        <v>163.39375946133333</v>
      </c>
      <c r="Q106" s="54">
        <f t="shared" si="13"/>
        <v>40.848439865333347</v>
      </c>
    </row>
    <row r="107" spans="1:17" x14ac:dyDescent="0.25">
      <c r="A107" s="10">
        <v>122</v>
      </c>
      <c r="B107" s="43" t="s">
        <v>529</v>
      </c>
      <c r="C107" s="43" t="s">
        <v>532</v>
      </c>
      <c r="D107" s="2" t="s">
        <v>531</v>
      </c>
      <c r="E107" s="43" t="s">
        <v>533</v>
      </c>
      <c r="F107" s="2">
        <v>770</v>
      </c>
      <c r="G107" s="43">
        <v>590</v>
      </c>
      <c r="H107" s="43">
        <v>3</v>
      </c>
      <c r="I107" s="2" t="s">
        <v>530</v>
      </c>
      <c r="J107" s="2">
        <v>2.25</v>
      </c>
      <c r="K107" s="6">
        <f t="shared" si="15"/>
        <v>1.8</v>
      </c>
      <c r="L107" s="15">
        <f t="shared" si="9"/>
        <v>1.98</v>
      </c>
      <c r="M107" s="16">
        <f t="shared" si="10"/>
        <v>1.6740000000000002</v>
      </c>
      <c r="N107" s="52">
        <f>_xlfn.XLOOKUP(A107,Planilha1!B:B,Planilha1!T:T,0,0)</f>
        <v>41.611110666666669</v>
      </c>
      <c r="O107" s="54">
        <f t="shared" si="11"/>
        <v>93.624999000000003</v>
      </c>
      <c r="P107" s="54">
        <f t="shared" si="12"/>
        <v>74.899999200000011</v>
      </c>
      <c r="Q107" s="54">
        <f t="shared" si="13"/>
        <v>18.724999799999992</v>
      </c>
    </row>
    <row r="108" spans="1:17" hidden="1" x14ac:dyDescent="0.25">
      <c r="A108" s="10">
        <v>23552</v>
      </c>
      <c r="B108" s="43" t="s">
        <v>534</v>
      </c>
      <c r="C108" s="43" t="s">
        <v>537</v>
      </c>
      <c r="D108" s="2" t="s">
        <v>536</v>
      </c>
      <c r="E108" s="43" t="s">
        <v>538</v>
      </c>
      <c r="F108" s="2">
        <v>610</v>
      </c>
      <c r="G108" s="43">
        <v>500</v>
      </c>
      <c r="H108" s="43">
        <v>3</v>
      </c>
      <c r="I108" s="2" t="s">
        <v>535</v>
      </c>
      <c r="J108" s="2">
        <v>1.55</v>
      </c>
      <c r="K108" s="6">
        <f t="shared" si="15"/>
        <v>1.24</v>
      </c>
      <c r="L108" s="15">
        <f t="shared" si="9"/>
        <v>1.3640000000000001</v>
      </c>
      <c r="M108" s="16">
        <f t="shared" si="10"/>
        <v>1.1532</v>
      </c>
      <c r="N108" s="16">
        <f>_xlfn.XLOOKUP(A108,Planilha1!B:B,Planilha1!T:T,0,0)</f>
        <v>935.19555533333335</v>
      </c>
      <c r="O108" s="49">
        <f t="shared" si="11"/>
        <v>1449.5531107666668</v>
      </c>
      <c r="P108" s="49">
        <f t="shared" si="12"/>
        <v>1159.6424886133334</v>
      </c>
      <c r="Q108" s="49">
        <f t="shared" si="13"/>
        <v>289.91062215333341</v>
      </c>
    </row>
    <row r="109" spans="1:17" hidden="1" x14ac:dyDescent="0.25">
      <c r="A109" s="10">
        <v>4519</v>
      </c>
      <c r="B109" s="43" t="s">
        <v>539</v>
      </c>
      <c r="C109" s="43" t="s">
        <v>542</v>
      </c>
      <c r="D109" s="2" t="s">
        <v>541</v>
      </c>
      <c r="E109" s="43" t="s">
        <v>543</v>
      </c>
      <c r="F109" s="2">
        <v>700</v>
      </c>
      <c r="G109" s="43">
        <v>530</v>
      </c>
      <c r="H109" s="43">
        <v>3</v>
      </c>
      <c r="I109" s="2" t="s">
        <v>540</v>
      </c>
      <c r="J109" s="2">
        <v>1.85</v>
      </c>
      <c r="K109" s="6">
        <f t="shared" si="15"/>
        <v>1.48</v>
      </c>
      <c r="L109" s="15">
        <f t="shared" si="9"/>
        <v>1.6280000000000001</v>
      </c>
      <c r="M109" s="16">
        <f t="shared" si="10"/>
        <v>1.3764000000000001</v>
      </c>
      <c r="N109" s="16">
        <f>_xlfn.XLOOKUP(A109,Planilha1!B:B,Planilha1!T:T,0,0)</f>
        <v>266.02666633333337</v>
      </c>
      <c r="O109" s="49">
        <f t="shared" si="11"/>
        <v>492.14933271666678</v>
      </c>
      <c r="P109" s="49">
        <f t="shared" si="12"/>
        <v>393.71946617333339</v>
      </c>
      <c r="Q109" s="49">
        <f t="shared" si="13"/>
        <v>98.429866543333389</v>
      </c>
    </row>
    <row r="110" spans="1:17" hidden="1" x14ac:dyDescent="0.25">
      <c r="A110" s="10">
        <v>4116</v>
      </c>
      <c r="B110" s="43" t="s">
        <v>544</v>
      </c>
      <c r="C110" s="43" t="s">
        <v>547</v>
      </c>
      <c r="D110" s="2" t="s">
        <v>546</v>
      </c>
      <c r="E110" s="43" t="s">
        <v>548</v>
      </c>
      <c r="F110" s="2">
        <v>450</v>
      </c>
      <c r="G110" s="43">
        <v>420</v>
      </c>
      <c r="H110" s="43">
        <v>3</v>
      </c>
      <c r="I110" s="2" t="s">
        <v>545</v>
      </c>
      <c r="J110" s="2">
        <v>1.07</v>
      </c>
      <c r="K110" s="6">
        <f t="shared" si="15"/>
        <v>0.85600000000000009</v>
      </c>
      <c r="L110" s="15">
        <f t="shared" si="9"/>
        <v>0.9416000000000001</v>
      </c>
      <c r="M110" s="16">
        <f t="shared" si="10"/>
        <v>0.79608000000000012</v>
      </c>
      <c r="N110" s="16">
        <f>_xlfn.XLOOKUP(A110,Planilha1!B:B,Planilha1!T:T,0,0)</f>
        <v>261.082222</v>
      </c>
      <c r="O110" s="49">
        <f t="shared" si="11"/>
        <v>279.35797754000004</v>
      </c>
      <c r="P110" s="49">
        <f t="shared" si="12"/>
        <v>223.48638203200002</v>
      </c>
      <c r="Q110" s="49">
        <f t="shared" si="13"/>
        <v>55.871595508000013</v>
      </c>
    </row>
    <row r="111" spans="1:17" hidden="1" x14ac:dyDescent="0.25">
      <c r="A111" s="10">
        <v>4009</v>
      </c>
      <c r="B111" s="43" t="s">
        <v>549</v>
      </c>
      <c r="C111" s="43" t="s">
        <v>552</v>
      </c>
      <c r="D111" s="2" t="s">
        <v>551</v>
      </c>
      <c r="E111" s="43" t="s">
        <v>553</v>
      </c>
      <c r="F111" s="2">
        <v>590</v>
      </c>
      <c r="G111" s="43">
        <v>560</v>
      </c>
      <c r="H111" s="43">
        <v>3</v>
      </c>
      <c r="I111" s="2" t="s">
        <v>550</v>
      </c>
      <c r="J111" s="2">
        <v>1.82</v>
      </c>
      <c r="K111" s="6">
        <f t="shared" si="15"/>
        <v>1.456</v>
      </c>
      <c r="L111" s="15">
        <f t="shared" si="9"/>
        <v>1.6016000000000001</v>
      </c>
      <c r="M111" s="16">
        <f t="shared" si="10"/>
        <v>1.35408</v>
      </c>
      <c r="N111" s="16">
        <f>_xlfn.XLOOKUP(A111,Planilha1!B:B,Planilha1!T:T,0,0)</f>
        <v>138.33444433333332</v>
      </c>
      <c r="O111" s="49">
        <f t="shared" si="11"/>
        <v>251.76868868666665</v>
      </c>
      <c r="P111" s="49">
        <f t="shared" si="12"/>
        <v>201.4149509493333</v>
      </c>
      <c r="Q111" s="49">
        <f t="shared" si="13"/>
        <v>50.353737737333347</v>
      </c>
    </row>
    <row r="112" spans="1:17" hidden="1" x14ac:dyDescent="0.25">
      <c r="A112" s="10">
        <v>4006</v>
      </c>
      <c r="B112" s="43" t="s">
        <v>554</v>
      </c>
      <c r="C112" s="43" t="s">
        <v>557</v>
      </c>
      <c r="D112" s="2" t="s">
        <v>556</v>
      </c>
      <c r="E112" s="43" t="s">
        <v>558</v>
      </c>
      <c r="F112" s="2">
        <v>530</v>
      </c>
      <c r="G112" s="43">
        <v>500</v>
      </c>
      <c r="H112" s="43">
        <v>3</v>
      </c>
      <c r="I112" s="2" t="s">
        <v>555</v>
      </c>
      <c r="J112" s="2">
        <v>1.51</v>
      </c>
      <c r="K112" s="6">
        <f t="shared" si="15"/>
        <v>1.208</v>
      </c>
      <c r="L112" s="15">
        <f t="shared" si="9"/>
        <v>1.3288</v>
      </c>
      <c r="M112" s="16">
        <f t="shared" si="10"/>
        <v>1.12344</v>
      </c>
      <c r="N112" s="16">
        <f>_xlfn.XLOOKUP(A112,Planilha1!B:B,Planilha1!T:T,0,0)</f>
        <v>70.473333333333343</v>
      </c>
      <c r="O112" s="49">
        <f t="shared" si="11"/>
        <v>106.41473333333334</v>
      </c>
      <c r="P112" s="49">
        <f t="shared" si="12"/>
        <v>85.13178666666667</v>
      </c>
      <c r="Q112" s="49">
        <f t="shared" si="13"/>
        <v>21.282946666666675</v>
      </c>
    </row>
    <row r="113" spans="1:17" hidden="1" x14ac:dyDescent="0.25">
      <c r="A113" s="42">
        <v>14154</v>
      </c>
      <c r="B113" s="46" t="s">
        <v>559</v>
      </c>
      <c r="C113" s="46" t="s">
        <v>562</v>
      </c>
      <c r="D113" s="38" t="s">
        <v>561</v>
      </c>
      <c r="E113" s="46" t="s">
        <v>563</v>
      </c>
      <c r="F113" s="38">
        <v>185</v>
      </c>
      <c r="G113" s="46">
        <v>530</v>
      </c>
      <c r="H113" s="46">
        <v>3</v>
      </c>
      <c r="I113" s="38" t="s">
        <v>560</v>
      </c>
      <c r="J113" s="38">
        <v>0.91</v>
      </c>
      <c r="K113" s="39">
        <f t="shared" si="15"/>
        <v>0.72799999999999998</v>
      </c>
      <c r="L113" s="40">
        <f t="shared" si="9"/>
        <v>0.80080000000000007</v>
      </c>
      <c r="M113" s="41">
        <f t="shared" si="10"/>
        <v>0.67703999999999998</v>
      </c>
      <c r="N113" s="41">
        <f>_xlfn.XLOOKUP(A113,Planilha1!B:B,Planilha1!T:T,0,0)</f>
        <v>0</v>
      </c>
      <c r="O113" s="49">
        <f t="shared" si="11"/>
        <v>0</v>
      </c>
      <c r="P113" s="49">
        <f t="shared" si="12"/>
        <v>0</v>
      </c>
      <c r="Q113" s="49">
        <f t="shared" si="13"/>
        <v>0</v>
      </c>
    </row>
    <row r="114" spans="1:17" hidden="1" x14ac:dyDescent="0.25">
      <c r="A114" s="10">
        <v>11996</v>
      </c>
      <c r="B114" s="43" t="s">
        <v>564</v>
      </c>
      <c r="C114" s="43" t="s">
        <v>567</v>
      </c>
      <c r="D114" s="2" t="s">
        <v>566</v>
      </c>
      <c r="E114" s="43" t="s">
        <v>568</v>
      </c>
      <c r="F114" s="2">
        <v>990</v>
      </c>
      <c r="G114" s="43">
        <v>80</v>
      </c>
      <c r="H114" s="43">
        <v>80</v>
      </c>
      <c r="I114" s="2" t="s">
        <v>565</v>
      </c>
      <c r="J114" s="2">
        <v>8.15</v>
      </c>
      <c r="K114" s="6">
        <f t="shared" si="15"/>
        <v>6.5200000000000005</v>
      </c>
      <c r="L114" s="15">
        <f t="shared" si="9"/>
        <v>7.1720000000000006</v>
      </c>
      <c r="M114" s="16">
        <f t="shared" si="10"/>
        <v>6.063600000000001</v>
      </c>
      <c r="N114" s="16">
        <f>_xlfn.XLOOKUP(A114,Planilha1!B:B,Planilha1!T:T,0,0)</f>
        <v>0</v>
      </c>
      <c r="O114" s="49">
        <f t="shared" si="11"/>
        <v>0</v>
      </c>
      <c r="P114" s="49">
        <f t="shared" si="12"/>
        <v>0</v>
      </c>
      <c r="Q114" s="49">
        <f t="shared" si="13"/>
        <v>0</v>
      </c>
    </row>
    <row r="115" spans="1:17" hidden="1" x14ac:dyDescent="0.25">
      <c r="A115" s="10">
        <v>11994</v>
      </c>
      <c r="B115" s="43" t="s">
        <v>569</v>
      </c>
      <c r="C115" s="43" t="s">
        <v>572</v>
      </c>
      <c r="D115" s="2" t="s">
        <v>571</v>
      </c>
      <c r="E115" s="43" t="s">
        <v>573</v>
      </c>
      <c r="F115" s="2">
        <v>980</v>
      </c>
      <c r="G115" s="43">
        <v>80</v>
      </c>
      <c r="H115" s="43">
        <v>80</v>
      </c>
      <c r="I115" s="2" t="s">
        <v>570</v>
      </c>
      <c r="J115" s="2">
        <v>8.06</v>
      </c>
      <c r="K115" s="6">
        <f t="shared" si="15"/>
        <v>6.4480000000000004</v>
      </c>
      <c r="L115" s="15">
        <f t="shared" si="9"/>
        <v>7.0928000000000004</v>
      </c>
      <c r="M115" s="16">
        <f t="shared" si="10"/>
        <v>5.9966400000000011</v>
      </c>
      <c r="N115" s="16">
        <f>_xlfn.XLOOKUP(A115,Planilha1!B:B,Planilha1!T:T,0,0)</f>
        <v>0</v>
      </c>
      <c r="O115" s="49">
        <f t="shared" si="11"/>
        <v>0</v>
      </c>
      <c r="P115" s="49">
        <f t="shared" si="12"/>
        <v>0</v>
      </c>
      <c r="Q115" s="49">
        <f t="shared" si="13"/>
        <v>0</v>
      </c>
    </row>
    <row r="116" spans="1:17" hidden="1" x14ac:dyDescent="0.25">
      <c r="A116" s="10">
        <v>11992</v>
      </c>
      <c r="B116" s="43" t="s">
        <v>574</v>
      </c>
      <c r="C116" s="43" t="s">
        <v>577</v>
      </c>
      <c r="D116" s="2" t="s">
        <v>576</v>
      </c>
      <c r="E116" s="43" t="s">
        <v>578</v>
      </c>
      <c r="F116" s="2">
        <v>970</v>
      </c>
      <c r="G116" s="43">
        <v>80</v>
      </c>
      <c r="H116" s="43">
        <v>80</v>
      </c>
      <c r="I116" s="2" t="s">
        <v>575</v>
      </c>
      <c r="J116" s="2">
        <v>7.97</v>
      </c>
      <c r="K116" s="6">
        <f t="shared" si="15"/>
        <v>6.3759999999999994</v>
      </c>
      <c r="L116" s="15">
        <f t="shared" si="9"/>
        <v>7.0135999999999994</v>
      </c>
      <c r="M116" s="16">
        <f t="shared" si="10"/>
        <v>5.9296799999999994</v>
      </c>
      <c r="N116" s="16">
        <f>_xlfn.XLOOKUP(A116,Planilha1!B:B,Planilha1!T:T,0,0)</f>
        <v>0</v>
      </c>
      <c r="O116" s="49">
        <f t="shared" si="11"/>
        <v>0</v>
      </c>
      <c r="P116" s="49">
        <f t="shared" si="12"/>
        <v>0</v>
      </c>
      <c r="Q116" s="49">
        <f t="shared" si="13"/>
        <v>0</v>
      </c>
    </row>
    <row r="117" spans="1:17" hidden="1" x14ac:dyDescent="0.25">
      <c r="A117" s="10">
        <v>11989</v>
      </c>
      <c r="B117" s="43" t="s">
        <v>579</v>
      </c>
      <c r="C117" s="43" t="s">
        <v>582</v>
      </c>
      <c r="D117" s="2" t="s">
        <v>581</v>
      </c>
      <c r="E117" s="43" t="s">
        <v>583</v>
      </c>
      <c r="F117" s="2">
        <v>965</v>
      </c>
      <c r="G117" s="43">
        <v>80</v>
      </c>
      <c r="H117" s="43">
        <v>80</v>
      </c>
      <c r="I117" s="2" t="s">
        <v>580</v>
      </c>
      <c r="J117" s="2">
        <v>7.97</v>
      </c>
      <c r="K117" s="6">
        <f t="shared" ref="K117:K148" si="16">J117-(J117*0.2)</f>
        <v>6.3759999999999994</v>
      </c>
      <c r="L117" s="15">
        <f t="shared" si="9"/>
        <v>7.0135999999999994</v>
      </c>
      <c r="M117" s="16">
        <f t="shared" si="10"/>
        <v>5.9296799999999994</v>
      </c>
      <c r="N117" s="16">
        <f>_xlfn.XLOOKUP(A117,Planilha1!B:B,Planilha1!T:T,0,0)</f>
        <v>0</v>
      </c>
      <c r="O117" s="49">
        <f t="shared" si="11"/>
        <v>0</v>
      </c>
      <c r="P117" s="49">
        <f t="shared" si="12"/>
        <v>0</v>
      </c>
      <c r="Q117" s="49">
        <f t="shared" si="13"/>
        <v>0</v>
      </c>
    </row>
    <row r="118" spans="1:17" hidden="1" x14ac:dyDescent="0.25">
      <c r="A118" s="10">
        <v>12871</v>
      </c>
      <c r="B118" s="43" t="s">
        <v>584</v>
      </c>
      <c r="C118" s="43" t="s">
        <v>587</v>
      </c>
      <c r="D118" s="2" t="s">
        <v>586</v>
      </c>
      <c r="E118" s="43" t="s">
        <v>588</v>
      </c>
      <c r="F118" s="2">
        <v>950</v>
      </c>
      <c r="G118" s="43">
        <v>50</v>
      </c>
      <c r="H118" s="43">
        <v>50</v>
      </c>
      <c r="I118" s="2" t="s">
        <v>585</v>
      </c>
      <c r="J118" s="2">
        <v>12.62</v>
      </c>
      <c r="K118" s="6">
        <f t="shared" si="16"/>
        <v>10.096</v>
      </c>
      <c r="L118" s="15">
        <f t="shared" si="9"/>
        <v>11.105599999999999</v>
      </c>
      <c r="M118" s="16">
        <f t="shared" si="10"/>
        <v>9.3892800000000012</v>
      </c>
      <c r="N118" s="16">
        <f>_xlfn.XLOOKUP(A118,Planilha1!B:B,Planilha1!T:T,0,0)</f>
        <v>0</v>
      </c>
      <c r="O118" s="49">
        <f t="shared" si="11"/>
        <v>0</v>
      </c>
      <c r="P118" s="49">
        <f t="shared" si="12"/>
        <v>0</v>
      </c>
      <c r="Q118" s="49">
        <f t="shared" si="13"/>
        <v>0</v>
      </c>
    </row>
    <row r="119" spans="1:17" hidden="1" x14ac:dyDescent="0.25">
      <c r="A119" s="10">
        <v>11987</v>
      </c>
      <c r="B119" s="43" t="s">
        <v>589</v>
      </c>
      <c r="C119" s="43" t="s">
        <v>592</v>
      </c>
      <c r="D119" s="2" t="s">
        <v>591</v>
      </c>
      <c r="E119" s="43" t="s">
        <v>593</v>
      </c>
      <c r="F119" s="2">
        <v>930</v>
      </c>
      <c r="G119" s="43">
        <v>80</v>
      </c>
      <c r="H119" s="43">
        <v>80</v>
      </c>
      <c r="I119" s="2" t="s">
        <v>590</v>
      </c>
      <c r="J119" s="2">
        <v>7.66</v>
      </c>
      <c r="K119" s="6">
        <f t="shared" si="16"/>
        <v>6.1280000000000001</v>
      </c>
      <c r="L119" s="15">
        <f t="shared" si="9"/>
        <v>6.7408000000000001</v>
      </c>
      <c r="M119" s="16">
        <f t="shared" si="10"/>
        <v>5.6990400000000001</v>
      </c>
      <c r="N119" s="16">
        <f>_xlfn.XLOOKUP(A119,Planilha1!B:B,Planilha1!T:T,0,0)</f>
        <v>0</v>
      </c>
      <c r="O119" s="49">
        <f t="shared" si="11"/>
        <v>0</v>
      </c>
      <c r="P119" s="49">
        <f t="shared" si="12"/>
        <v>0</v>
      </c>
      <c r="Q119" s="49">
        <f t="shared" si="13"/>
        <v>0</v>
      </c>
    </row>
    <row r="120" spans="1:17" hidden="1" x14ac:dyDescent="0.25">
      <c r="A120" s="10">
        <v>586</v>
      </c>
      <c r="B120" s="43" t="s">
        <v>594</v>
      </c>
      <c r="C120" s="43" t="s">
        <v>597</v>
      </c>
      <c r="D120" s="2" t="s">
        <v>596</v>
      </c>
      <c r="E120" s="43" t="s">
        <v>598</v>
      </c>
      <c r="F120" s="2">
        <v>650</v>
      </c>
      <c r="G120" s="43">
        <v>460</v>
      </c>
      <c r="H120" s="43">
        <v>3</v>
      </c>
      <c r="I120" s="2" t="s">
        <v>595</v>
      </c>
      <c r="J120" s="2">
        <v>1.61</v>
      </c>
      <c r="K120" s="6">
        <f t="shared" si="16"/>
        <v>1.288</v>
      </c>
      <c r="L120" s="15">
        <f t="shared" si="9"/>
        <v>1.4168000000000001</v>
      </c>
      <c r="M120" s="16">
        <f t="shared" si="10"/>
        <v>1.19784</v>
      </c>
      <c r="N120" s="16">
        <f>_xlfn.XLOOKUP(A120,Planilha1!B:B,Planilha1!T:T,0,0)</f>
        <v>147.49888866666666</v>
      </c>
      <c r="O120" s="49">
        <f t="shared" si="11"/>
        <v>237.47321075333335</v>
      </c>
      <c r="P120" s="49">
        <f t="shared" si="12"/>
        <v>189.97856860266666</v>
      </c>
      <c r="Q120" s="49">
        <f t="shared" si="13"/>
        <v>47.494642150666692</v>
      </c>
    </row>
    <row r="121" spans="1:17" x14ac:dyDescent="0.25">
      <c r="A121" s="10">
        <v>11583</v>
      </c>
      <c r="B121" s="43" t="s">
        <v>599</v>
      </c>
      <c r="C121" s="43" t="s">
        <v>602</v>
      </c>
      <c r="D121" s="2" t="s">
        <v>601</v>
      </c>
      <c r="E121" s="43" t="s">
        <v>603</v>
      </c>
      <c r="F121" s="2">
        <v>310</v>
      </c>
      <c r="G121" s="43">
        <v>280</v>
      </c>
      <c r="H121" s="43">
        <v>3</v>
      </c>
      <c r="I121" s="2" t="s">
        <v>600</v>
      </c>
      <c r="J121" s="2">
        <v>0.49</v>
      </c>
      <c r="K121" s="6">
        <f t="shared" si="16"/>
        <v>0.39200000000000002</v>
      </c>
      <c r="L121" s="15">
        <f t="shared" si="9"/>
        <v>0.43119999999999997</v>
      </c>
      <c r="M121" s="16">
        <f t="shared" si="10"/>
        <v>0.36456000000000005</v>
      </c>
      <c r="N121" s="52">
        <f>_xlfn.XLOOKUP(A121,Planilha1!B:B,Planilha1!T:T,0,0)</f>
        <v>21.251110999999998</v>
      </c>
      <c r="O121" s="54">
        <f t="shared" si="11"/>
        <v>10.41304439</v>
      </c>
      <c r="P121" s="54">
        <f t="shared" si="12"/>
        <v>8.3304355119999993</v>
      </c>
      <c r="Q121" s="54">
        <f t="shared" si="13"/>
        <v>2.0826088780000003</v>
      </c>
    </row>
    <row r="122" spans="1:17" hidden="1" x14ac:dyDescent="0.25">
      <c r="A122" s="42">
        <v>15509</v>
      </c>
      <c r="B122" s="46" t="s">
        <v>604</v>
      </c>
      <c r="C122" s="46" t="s">
        <v>607</v>
      </c>
      <c r="D122" s="38" t="s">
        <v>606</v>
      </c>
      <c r="E122" s="46" t="s">
        <v>608</v>
      </c>
      <c r="F122" s="38">
        <v>460</v>
      </c>
      <c r="G122" s="46">
        <v>320</v>
      </c>
      <c r="H122" s="46">
        <v>3</v>
      </c>
      <c r="I122" s="38" t="s">
        <v>605</v>
      </c>
      <c r="J122" s="38">
        <v>1</v>
      </c>
      <c r="K122" s="39">
        <f t="shared" si="16"/>
        <v>0.8</v>
      </c>
      <c r="L122" s="40">
        <f t="shared" si="9"/>
        <v>0.88</v>
      </c>
      <c r="M122" s="41">
        <f t="shared" si="10"/>
        <v>0.74400000000000011</v>
      </c>
      <c r="N122" s="41">
        <f>_xlfn.XLOOKUP(A122,Planilha1!B:B,Planilha1!T:T,0,0)</f>
        <v>0</v>
      </c>
      <c r="O122" s="49">
        <f t="shared" si="11"/>
        <v>0</v>
      </c>
      <c r="P122" s="49">
        <f t="shared" si="12"/>
        <v>0</v>
      </c>
      <c r="Q122" s="49">
        <f t="shared" si="13"/>
        <v>0</v>
      </c>
    </row>
    <row r="123" spans="1:17" hidden="1" x14ac:dyDescent="0.25">
      <c r="A123" s="42">
        <v>14825</v>
      </c>
      <c r="B123" s="46" t="s">
        <v>609</v>
      </c>
      <c r="C123" s="46" t="s">
        <v>612</v>
      </c>
      <c r="D123" s="38" t="s">
        <v>611</v>
      </c>
      <c r="E123" s="46" t="s">
        <v>613</v>
      </c>
      <c r="F123" s="38">
        <v>610</v>
      </c>
      <c r="G123" s="46">
        <v>500</v>
      </c>
      <c r="H123" s="46">
        <v>3</v>
      </c>
      <c r="I123" s="38" t="s">
        <v>610</v>
      </c>
      <c r="J123" s="38">
        <v>1.73</v>
      </c>
      <c r="K123" s="39">
        <f t="shared" si="16"/>
        <v>1.3839999999999999</v>
      </c>
      <c r="L123" s="40">
        <f t="shared" si="9"/>
        <v>1.5224</v>
      </c>
      <c r="M123" s="41">
        <f t="shared" si="10"/>
        <v>1.28712</v>
      </c>
      <c r="N123" s="41">
        <f>_xlfn.XLOOKUP(A123,Planilha1!B:B,Planilha1!T:T,0,0)</f>
        <v>0</v>
      </c>
      <c r="O123" s="49">
        <f t="shared" si="11"/>
        <v>0</v>
      </c>
      <c r="P123" s="49">
        <f t="shared" si="12"/>
        <v>0</v>
      </c>
      <c r="Q123" s="49">
        <f t="shared" si="13"/>
        <v>0</v>
      </c>
    </row>
    <row r="124" spans="1:17" x14ac:dyDescent="0.25">
      <c r="A124" s="10">
        <v>1278</v>
      </c>
      <c r="B124" s="43" t="s">
        <v>614</v>
      </c>
      <c r="C124" s="43" t="s">
        <v>617</v>
      </c>
      <c r="D124" s="2" t="s">
        <v>616</v>
      </c>
      <c r="E124" s="43" t="s">
        <v>618</v>
      </c>
      <c r="F124" s="2">
        <v>215</v>
      </c>
      <c r="G124" s="43">
        <v>215</v>
      </c>
      <c r="H124" s="43">
        <v>3</v>
      </c>
      <c r="I124" s="2" t="s">
        <v>615</v>
      </c>
      <c r="J124" s="2">
        <v>0.49</v>
      </c>
      <c r="K124" s="6">
        <f t="shared" si="16"/>
        <v>0.39200000000000002</v>
      </c>
      <c r="L124" s="15">
        <f t="shared" si="9"/>
        <v>0.43119999999999997</v>
      </c>
      <c r="M124" s="16">
        <f t="shared" si="10"/>
        <v>0.36456000000000005</v>
      </c>
      <c r="N124" s="52">
        <f>_xlfn.XLOOKUP(A124,Planilha1!B:B,Planilha1!T:T,0,0)</f>
        <v>1.3749995000000002</v>
      </c>
      <c r="O124" s="54">
        <f t="shared" si="11"/>
        <v>0.67374975500000012</v>
      </c>
      <c r="P124" s="54">
        <f t="shared" si="12"/>
        <v>0.53899980400000003</v>
      </c>
      <c r="Q124" s="54">
        <f t="shared" si="13"/>
        <v>0.13474995100000009</v>
      </c>
    </row>
    <row r="125" spans="1:17" hidden="1" x14ac:dyDescent="0.25">
      <c r="A125" s="10">
        <v>590</v>
      </c>
      <c r="B125" s="43" t="s">
        <v>619</v>
      </c>
      <c r="C125" s="43" t="s">
        <v>622</v>
      </c>
      <c r="D125" s="2" t="s">
        <v>621</v>
      </c>
      <c r="E125" s="43" t="s">
        <v>623</v>
      </c>
      <c r="F125" s="2">
        <v>710</v>
      </c>
      <c r="G125" s="43">
        <v>515</v>
      </c>
      <c r="H125" s="43">
        <v>3</v>
      </c>
      <c r="I125" s="2" t="s">
        <v>620</v>
      </c>
      <c r="J125" s="2">
        <v>2.17</v>
      </c>
      <c r="K125" s="6">
        <f t="shared" si="16"/>
        <v>1.736</v>
      </c>
      <c r="L125" s="15">
        <f t="shared" si="9"/>
        <v>1.9096</v>
      </c>
      <c r="M125" s="16">
        <f t="shared" si="10"/>
        <v>1.6144800000000001</v>
      </c>
      <c r="N125" s="16">
        <f>_xlfn.XLOOKUP(A125,Planilha1!B:B,Planilha1!T:T,0,0)</f>
        <v>761.80444433333332</v>
      </c>
      <c r="O125" s="49">
        <f t="shared" si="11"/>
        <v>1653.1156442033332</v>
      </c>
      <c r="P125" s="49">
        <f t="shared" si="12"/>
        <v>1322.4925153626666</v>
      </c>
      <c r="Q125" s="49">
        <f t="shared" si="13"/>
        <v>330.6231288406666</v>
      </c>
    </row>
    <row r="126" spans="1:17" hidden="1" x14ac:dyDescent="0.25">
      <c r="A126" s="42">
        <v>14155</v>
      </c>
      <c r="B126" s="46" t="s">
        <v>624</v>
      </c>
      <c r="C126" s="46" t="s">
        <v>627</v>
      </c>
      <c r="D126" s="38" t="s">
        <v>626</v>
      </c>
      <c r="E126" s="46" t="s">
        <v>628</v>
      </c>
      <c r="F126" s="38">
        <v>185</v>
      </c>
      <c r="G126" s="46">
        <v>390</v>
      </c>
      <c r="H126" s="46">
        <v>3</v>
      </c>
      <c r="I126" s="38" t="s">
        <v>625</v>
      </c>
      <c r="J126" s="38">
        <v>0.67</v>
      </c>
      <c r="K126" s="39">
        <f t="shared" si="16"/>
        <v>0.53600000000000003</v>
      </c>
      <c r="L126" s="40">
        <f t="shared" si="9"/>
        <v>0.58960000000000001</v>
      </c>
      <c r="M126" s="41">
        <f t="shared" si="10"/>
        <v>0.49848000000000003</v>
      </c>
      <c r="N126" s="41">
        <f>_xlfn.XLOOKUP(A126,Planilha1!B:B,Planilha1!T:T,0,0)</f>
        <v>0</v>
      </c>
      <c r="O126" s="49">
        <f t="shared" si="11"/>
        <v>0</v>
      </c>
      <c r="P126" s="49">
        <f t="shared" si="12"/>
        <v>0</v>
      </c>
      <c r="Q126" s="49">
        <f t="shared" si="13"/>
        <v>0</v>
      </c>
    </row>
    <row r="127" spans="1:17" hidden="1" x14ac:dyDescent="0.25">
      <c r="A127" s="10">
        <v>582</v>
      </c>
      <c r="B127" s="43" t="s">
        <v>629</v>
      </c>
      <c r="C127" s="43" t="s">
        <v>632</v>
      </c>
      <c r="D127" s="2" t="s">
        <v>631</v>
      </c>
      <c r="E127" s="43" t="s">
        <v>633</v>
      </c>
      <c r="F127" s="2">
        <v>560</v>
      </c>
      <c r="G127" s="43">
        <v>435</v>
      </c>
      <c r="H127" s="43">
        <v>3</v>
      </c>
      <c r="I127" s="2" t="s">
        <v>630</v>
      </c>
      <c r="J127" s="2">
        <v>1.46</v>
      </c>
      <c r="K127" s="6">
        <f t="shared" si="16"/>
        <v>1.1679999999999999</v>
      </c>
      <c r="L127" s="15">
        <f t="shared" si="9"/>
        <v>1.2847999999999999</v>
      </c>
      <c r="M127" s="16">
        <f t="shared" si="10"/>
        <v>1.0862400000000001</v>
      </c>
      <c r="N127" s="16">
        <f>_xlfn.XLOOKUP(A127,Planilha1!B:B,Planilha1!T:T,0,0)</f>
        <v>2835.1955553333332</v>
      </c>
      <c r="O127" s="49">
        <f t="shared" si="11"/>
        <v>4139.3855107866666</v>
      </c>
      <c r="P127" s="49">
        <f t="shared" si="12"/>
        <v>3311.5084086293332</v>
      </c>
      <c r="Q127" s="49">
        <f t="shared" si="13"/>
        <v>827.87710215733341</v>
      </c>
    </row>
    <row r="128" spans="1:17" hidden="1" x14ac:dyDescent="0.25">
      <c r="A128" s="42">
        <v>14159</v>
      </c>
      <c r="B128" s="46" t="s">
        <v>634</v>
      </c>
      <c r="C128" s="46" t="s">
        <v>637</v>
      </c>
      <c r="D128" s="38" t="s">
        <v>636</v>
      </c>
      <c r="E128" s="46" t="s">
        <v>638</v>
      </c>
      <c r="F128" s="38">
        <v>125</v>
      </c>
      <c r="G128" s="46">
        <v>300</v>
      </c>
      <c r="H128" s="46">
        <v>3</v>
      </c>
      <c r="I128" s="38" t="s">
        <v>635</v>
      </c>
      <c r="J128" s="38">
        <v>0.46</v>
      </c>
      <c r="K128" s="39">
        <f t="shared" si="16"/>
        <v>0.36799999999999999</v>
      </c>
      <c r="L128" s="40">
        <f t="shared" si="9"/>
        <v>0.40479999999999999</v>
      </c>
      <c r="M128" s="41">
        <f t="shared" si="10"/>
        <v>0.34223999999999999</v>
      </c>
      <c r="N128" s="41">
        <f>_xlfn.XLOOKUP(A128,Planilha1!B:B,Planilha1!T:T,0,0)</f>
        <v>0</v>
      </c>
      <c r="O128" s="49">
        <f t="shared" si="11"/>
        <v>0</v>
      </c>
      <c r="P128" s="49">
        <f t="shared" si="12"/>
        <v>0</v>
      </c>
      <c r="Q128" s="49">
        <f t="shared" si="13"/>
        <v>0</v>
      </c>
    </row>
    <row r="129" spans="1:17" hidden="1" x14ac:dyDescent="0.25">
      <c r="A129" s="42">
        <v>14158</v>
      </c>
      <c r="B129" s="46" t="s">
        <v>639</v>
      </c>
      <c r="C129" s="46" t="s">
        <v>642</v>
      </c>
      <c r="D129" s="38" t="s">
        <v>641</v>
      </c>
      <c r="E129" s="46" t="s">
        <v>643</v>
      </c>
      <c r="F129" s="38">
        <v>130</v>
      </c>
      <c r="G129" s="46">
        <v>490</v>
      </c>
      <c r="H129" s="46">
        <v>3</v>
      </c>
      <c r="I129" s="38" t="s">
        <v>640</v>
      </c>
      <c r="J129" s="38">
        <v>0.6</v>
      </c>
      <c r="K129" s="39">
        <f t="shared" si="16"/>
        <v>0.48</v>
      </c>
      <c r="L129" s="40">
        <f t="shared" si="9"/>
        <v>0.52800000000000002</v>
      </c>
      <c r="M129" s="41">
        <f t="shared" si="10"/>
        <v>0.44640000000000002</v>
      </c>
      <c r="N129" s="41">
        <f>_xlfn.XLOOKUP(A129,Planilha1!B:B,Planilha1!T:T,0,0)</f>
        <v>0</v>
      </c>
      <c r="O129" s="49">
        <f t="shared" si="11"/>
        <v>0</v>
      </c>
      <c r="P129" s="49">
        <f t="shared" si="12"/>
        <v>0</v>
      </c>
      <c r="Q129" s="49">
        <f t="shared" si="13"/>
        <v>0</v>
      </c>
    </row>
    <row r="130" spans="1:17" hidden="1" x14ac:dyDescent="0.25">
      <c r="A130" s="42">
        <v>14157</v>
      </c>
      <c r="B130" s="46" t="s">
        <v>644</v>
      </c>
      <c r="C130" s="46" t="s">
        <v>647</v>
      </c>
      <c r="D130" s="38" t="s">
        <v>646</v>
      </c>
      <c r="E130" s="46" t="s">
        <v>648</v>
      </c>
      <c r="F130" s="38">
        <v>155</v>
      </c>
      <c r="G130" s="46">
        <v>360</v>
      </c>
      <c r="H130" s="46">
        <v>3</v>
      </c>
      <c r="I130" s="38" t="s">
        <v>645</v>
      </c>
      <c r="J130" s="38">
        <v>0.52</v>
      </c>
      <c r="K130" s="39">
        <f t="shared" si="16"/>
        <v>0.41600000000000004</v>
      </c>
      <c r="L130" s="40">
        <f t="shared" si="9"/>
        <v>0.45760000000000001</v>
      </c>
      <c r="M130" s="41">
        <f t="shared" si="10"/>
        <v>0.38688000000000006</v>
      </c>
      <c r="N130" s="41">
        <f>_xlfn.XLOOKUP(A130,Planilha1!B:B,Planilha1!T:T,0,0)</f>
        <v>0</v>
      </c>
      <c r="O130" s="49">
        <f t="shared" si="11"/>
        <v>0</v>
      </c>
      <c r="P130" s="49">
        <f t="shared" si="12"/>
        <v>0</v>
      </c>
      <c r="Q130" s="49">
        <f t="shared" si="13"/>
        <v>0</v>
      </c>
    </row>
    <row r="131" spans="1:17" hidden="1" x14ac:dyDescent="0.25">
      <c r="A131" s="42">
        <v>14156</v>
      </c>
      <c r="B131" s="46" t="s">
        <v>649</v>
      </c>
      <c r="C131" s="46" t="s">
        <v>652</v>
      </c>
      <c r="D131" s="38" t="s">
        <v>651</v>
      </c>
      <c r="E131" s="46" t="s">
        <v>653</v>
      </c>
      <c r="F131" s="38">
        <v>155</v>
      </c>
      <c r="G131" s="46">
        <v>530</v>
      </c>
      <c r="H131" s="46">
        <v>3</v>
      </c>
      <c r="I131" s="38" t="s">
        <v>650</v>
      </c>
      <c r="J131" s="38">
        <v>0.77</v>
      </c>
      <c r="K131" s="39">
        <f t="shared" si="16"/>
        <v>0.61599999999999999</v>
      </c>
      <c r="L131" s="40">
        <f t="shared" ref="L131:L194" si="17">J131*0.88</f>
        <v>0.67759999999999998</v>
      </c>
      <c r="M131" s="41">
        <f t="shared" ref="M131:M194" si="18">K131*0.93</f>
        <v>0.57288000000000006</v>
      </c>
      <c r="N131" s="41">
        <f>_xlfn.XLOOKUP(A131,Planilha1!B:B,Planilha1!T:T,0,0)</f>
        <v>0</v>
      </c>
      <c r="O131" s="49">
        <f t="shared" ref="O131:O194" si="19">N131*J131</f>
        <v>0</v>
      </c>
      <c r="P131" s="49">
        <f t="shared" ref="P131:P194" si="20">N131*K131</f>
        <v>0</v>
      </c>
      <c r="Q131" s="49">
        <f t="shared" ref="Q131:Q194" si="21">O131-P131</f>
        <v>0</v>
      </c>
    </row>
    <row r="132" spans="1:17" hidden="1" x14ac:dyDescent="0.25">
      <c r="A132" s="10">
        <v>3966</v>
      </c>
      <c r="B132" s="43" t="s">
        <v>654</v>
      </c>
      <c r="C132" s="43" t="s">
        <v>657</v>
      </c>
      <c r="D132" s="2" t="s">
        <v>656</v>
      </c>
      <c r="E132" s="43" t="s">
        <v>658</v>
      </c>
      <c r="F132" s="2">
        <v>125</v>
      </c>
      <c r="G132" s="43">
        <v>440</v>
      </c>
      <c r="H132" s="43">
        <v>3</v>
      </c>
      <c r="I132" s="2" t="s">
        <v>655</v>
      </c>
      <c r="J132" s="2">
        <v>0.6</v>
      </c>
      <c r="K132" s="6">
        <f t="shared" si="16"/>
        <v>0.48</v>
      </c>
      <c r="L132" s="15">
        <f t="shared" si="17"/>
        <v>0.52800000000000002</v>
      </c>
      <c r="M132" s="16">
        <f t="shared" si="18"/>
        <v>0.44640000000000002</v>
      </c>
      <c r="N132" s="16">
        <f>_xlfn.XLOOKUP(A132,Planilha1!B:B,Planilha1!T:T,0,0)</f>
        <v>124.58444433333334</v>
      </c>
      <c r="O132" s="49">
        <f t="shared" si="19"/>
        <v>74.750666600000002</v>
      </c>
      <c r="P132" s="49">
        <f t="shared" si="20"/>
        <v>59.800533279999996</v>
      </c>
      <c r="Q132" s="49">
        <f t="shared" si="21"/>
        <v>14.950133320000006</v>
      </c>
    </row>
    <row r="133" spans="1:17" hidden="1" x14ac:dyDescent="0.25">
      <c r="A133" s="42">
        <v>11988</v>
      </c>
      <c r="B133" s="46" t="s">
        <v>659</v>
      </c>
      <c r="C133" s="46" t="s">
        <v>662</v>
      </c>
      <c r="D133" s="38" t="s">
        <v>661</v>
      </c>
      <c r="E133" s="46" t="s">
        <v>663</v>
      </c>
      <c r="F133" s="38">
        <v>1030</v>
      </c>
      <c r="G133" s="46">
        <v>80</v>
      </c>
      <c r="H133" s="46">
        <v>80</v>
      </c>
      <c r="I133" s="38" t="s">
        <v>660</v>
      </c>
      <c r="J133" s="38">
        <v>8.4600000000000009</v>
      </c>
      <c r="K133" s="39">
        <f t="shared" si="16"/>
        <v>6.7680000000000007</v>
      </c>
      <c r="L133" s="40">
        <f t="shared" si="17"/>
        <v>7.4448000000000008</v>
      </c>
      <c r="M133" s="41">
        <f t="shared" si="18"/>
        <v>6.2942400000000012</v>
      </c>
      <c r="N133" s="41">
        <f>_xlfn.XLOOKUP(A133,Planilha1!B:B,Planilha1!T:T,0,0)</f>
        <v>0</v>
      </c>
      <c r="O133" s="49">
        <f t="shared" si="19"/>
        <v>0</v>
      </c>
      <c r="P133" s="49">
        <f t="shared" si="20"/>
        <v>0</v>
      </c>
      <c r="Q133" s="49">
        <f t="shared" si="21"/>
        <v>0</v>
      </c>
    </row>
    <row r="134" spans="1:17" hidden="1" x14ac:dyDescent="0.25">
      <c r="A134" s="42">
        <v>11993</v>
      </c>
      <c r="B134" s="46" t="s">
        <v>664</v>
      </c>
      <c r="C134" s="46" t="s">
        <v>667</v>
      </c>
      <c r="D134" s="38" t="s">
        <v>666</v>
      </c>
      <c r="E134" s="46" t="s">
        <v>668</v>
      </c>
      <c r="F134" s="38">
        <v>1090</v>
      </c>
      <c r="G134" s="46">
        <v>80</v>
      </c>
      <c r="H134" s="46">
        <v>80</v>
      </c>
      <c r="I134" s="38" t="s">
        <v>665</v>
      </c>
      <c r="J134" s="38">
        <v>8.9700000000000006</v>
      </c>
      <c r="K134" s="39">
        <f t="shared" si="16"/>
        <v>7.1760000000000002</v>
      </c>
      <c r="L134" s="40">
        <f t="shared" si="17"/>
        <v>7.8936000000000002</v>
      </c>
      <c r="M134" s="41">
        <f t="shared" si="18"/>
        <v>6.6736800000000001</v>
      </c>
      <c r="N134" s="41">
        <f>_xlfn.XLOOKUP(A134,Planilha1!B:B,Planilha1!T:T,0,0)</f>
        <v>0</v>
      </c>
      <c r="O134" s="49">
        <f t="shared" si="19"/>
        <v>0</v>
      </c>
      <c r="P134" s="49">
        <f t="shared" si="20"/>
        <v>0</v>
      </c>
      <c r="Q134" s="49">
        <f t="shared" si="21"/>
        <v>0</v>
      </c>
    </row>
    <row r="135" spans="1:17" hidden="1" x14ac:dyDescent="0.25">
      <c r="A135" s="42">
        <v>11991</v>
      </c>
      <c r="B135" s="46" t="s">
        <v>669</v>
      </c>
      <c r="C135" s="46" t="s">
        <v>672</v>
      </c>
      <c r="D135" s="38" t="s">
        <v>671</v>
      </c>
      <c r="E135" s="46" t="s">
        <v>673</v>
      </c>
      <c r="F135" s="38">
        <v>1060</v>
      </c>
      <c r="G135" s="46">
        <v>80</v>
      </c>
      <c r="H135" s="46">
        <v>80</v>
      </c>
      <c r="I135" s="38" t="s">
        <v>670</v>
      </c>
      <c r="J135" s="38">
        <v>8.73</v>
      </c>
      <c r="K135" s="39">
        <f t="shared" si="16"/>
        <v>6.984</v>
      </c>
      <c r="L135" s="40">
        <f t="shared" si="17"/>
        <v>7.6824000000000003</v>
      </c>
      <c r="M135" s="41">
        <f t="shared" si="18"/>
        <v>6.49512</v>
      </c>
      <c r="N135" s="41">
        <f>_xlfn.XLOOKUP(A135,Planilha1!B:B,Planilha1!T:T,0,0)</f>
        <v>0</v>
      </c>
      <c r="O135" s="49">
        <f t="shared" si="19"/>
        <v>0</v>
      </c>
      <c r="P135" s="49">
        <f t="shared" si="20"/>
        <v>0</v>
      </c>
      <c r="Q135" s="49">
        <f t="shared" si="21"/>
        <v>0</v>
      </c>
    </row>
    <row r="136" spans="1:17" hidden="1" x14ac:dyDescent="0.25">
      <c r="A136" s="42">
        <v>12870</v>
      </c>
      <c r="B136" s="46" t="s">
        <v>674</v>
      </c>
      <c r="C136" s="46" t="s">
        <v>677</v>
      </c>
      <c r="D136" s="38" t="s">
        <v>676</v>
      </c>
      <c r="E136" s="46" t="s">
        <v>678</v>
      </c>
      <c r="F136" s="38">
        <v>1040</v>
      </c>
      <c r="G136" s="46">
        <v>50</v>
      </c>
      <c r="H136" s="46">
        <v>50</v>
      </c>
      <c r="I136" s="38" t="s">
        <v>675</v>
      </c>
      <c r="J136" s="38">
        <v>12.62</v>
      </c>
      <c r="K136" s="39">
        <f t="shared" si="16"/>
        <v>10.096</v>
      </c>
      <c r="L136" s="40">
        <f t="shared" si="17"/>
        <v>11.105599999999999</v>
      </c>
      <c r="M136" s="41">
        <f t="shared" si="18"/>
        <v>9.3892800000000012</v>
      </c>
      <c r="N136" s="41">
        <f>_xlfn.XLOOKUP(A136,Planilha1!B:B,Planilha1!T:T,0,0)</f>
        <v>0</v>
      </c>
      <c r="O136" s="49">
        <f t="shared" si="19"/>
        <v>0</v>
      </c>
      <c r="P136" s="49">
        <f t="shared" si="20"/>
        <v>0</v>
      </c>
      <c r="Q136" s="49">
        <f t="shared" si="21"/>
        <v>0</v>
      </c>
    </row>
    <row r="137" spans="1:17" hidden="1" x14ac:dyDescent="0.25">
      <c r="A137" s="42">
        <v>11983</v>
      </c>
      <c r="B137" s="46" t="s">
        <v>679</v>
      </c>
      <c r="C137" s="46" t="s">
        <v>682</v>
      </c>
      <c r="D137" s="38" t="s">
        <v>681</v>
      </c>
      <c r="E137" s="46" t="s">
        <v>683</v>
      </c>
      <c r="F137" s="38">
        <v>1035</v>
      </c>
      <c r="G137" s="46">
        <v>80</v>
      </c>
      <c r="H137" s="46">
        <v>80</v>
      </c>
      <c r="I137" s="38" t="s">
        <v>680</v>
      </c>
      <c r="J137" s="38">
        <v>8.5299999999999994</v>
      </c>
      <c r="K137" s="39">
        <f t="shared" si="16"/>
        <v>6.8239999999999998</v>
      </c>
      <c r="L137" s="40">
        <f t="shared" si="17"/>
        <v>7.5063999999999993</v>
      </c>
      <c r="M137" s="41">
        <f t="shared" si="18"/>
        <v>6.3463200000000004</v>
      </c>
      <c r="N137" s="41">
        <f>_xlfn.XLOOKUP(A137,Planilha1!B:B,Planilha1!T:T,0,0)</f>
        <v>0</v>
      </c>
      <c r="O137" s="49">
        <f t="shared" si="19"/>
        <v>0</v>
      </c>
      <c r="P137" s="49">
        <f t="shared" si="20"/>
        <v>0</v>
      </c>
      <c r="Q137" s="49">
        <f t="shared" si="21"/>
        <v>0</v>
      </c>
    </row>
    <row r="138" spans="1:17" hidden="1" x14ac:dyDescent="0.25">
      <c r="A138" s="42">
        <v>12867</v>
      </c>
      <c r="B138" s="46" t="s">
        <v>684</v>
      </c>
      <c r="C138" s="46" t="s">
        <v>687</v>
      </c>
      <c r="D138" s="38" t="s">
        <v>686</v>
      </c>
      <c r="E138" s="46" t="s">
        <v>688</v>
      </c>
      <c r="F138" s="38">
        <v>1030</v>
      </c>
      <c r="G138" s="46">
        <v>50</v>
      </c>
      <c r="H138" s="46">
        <v>50</v>
      </c>
      <c r="I138" s="38" t="s">
        <v>685</v>
      </c>
      <c r="J138" s="38">
        <v>12.62</v>
      </c>
      <c r="K138" s="39">
        <f t="shared" si="16"/>
        <v>10.096</v>
      </c>
      <c r="L138" s="40">
        <f t="shared" si="17"/>
        <v>11.105599999999999</v>
      </c>
      <c r="M138" s="41">
        <f t="shared" si="18"/>
        <v>9.3892800000000012</v>
      </c>
      <c r="N138" s="41">
        <f>_xlfn.XLOOKUP(A138,Planilha1!B:B,Planilha1!T:T,0,0)</f>
        <v>0</v>
      </c>
      <c r="O138" s="49">
        <f t="shared" si="19"/>
        <v>0</v>
      </c>
      <c r="P138" s="49">
        <f t="shared" si="20"/>
        <v>0</v>
      </c>
      <c r="Q138" s="49">
        <f t="shared" si="21"/>
        <v>0</v>
      </c>
    </row>
    <row r="139" spans="1:17" hidden="1" x14ac:dyDescent="0.25">
      <c r="A139" s="42">
        <v>12865</v>
      </c>
      <c r="B139" s="46" t="s">
        <v>689</v>
      </c>
      <c r="C139" s="46" t="s">
        <v>692</v>
      </c>
      <c r="D139" s="38" t="s">
        <v>691</v>
      </c>
      <c r="E139" s="46" t="s">
        <v>693</v>
      </c>
      <c r="F139" s="38">
        <v>1120</v>
      </c>
      <c r="G139" s="46">
        <v>50</v>
      </c>
      <c r="H139" s="46">
        <v>50</v>
      </c>
      <c r="I139" s="38" t="s">
        <v>690</v>
      </c>
      <c r="J139" s="38">
        <v>12.62</v>
      </c>
      <c r="K139" s="39">
        <f t="shared" si="16"/>
        <v>10.096</v>
      </c>
      <c r="L139" s="40">
        <f t="shared" si="17"/>
        <v>11.105599999999999</v>
      </c>
      <c r="M139" s="41">
        <f t="shared" si="18"/>
        <v>9.3892800000000012</v>
      </c>
      <c r="N139" s="41">
        <f>_xlfn.XLOOKUP(A139,Planilha1!B:B,Planilha1!T:T,0,0)</f>
        <v>0</v>
      </c>
      <c r="O139" s="49">
        <f t="shared" si="19"/>
        <v>0</v>
      </c>
      <c r="P139" s="49">
        <f t="shared" si="20"/>
        <v>0</v>
      </c>
      <c r="Q139" s="49">
        <f t="shared" si="21"/>
        <v>0</v>
      </c>
    </row>
    <row r="140" spans="1:17" hidden="1" x14ac:dyDescent="0.25">
      <c r="A140" s="42">
        <v>11995</v>
      </c>
      <c r="B140" s="46" t="s">
        <v>694</v>
      </c>
      <c r="C140" s="46" t="s">
        <v>697</v>
      </c>
      <c r="D140" s="38" t="s">
        <v>696</v>
      </c>
      <c r="E140" s="46" t="s">
        <v>698</v>
      </c>
      <c r="F140" s="38">
        <v>1020</v>
      </c>
      <c r="G140" s="46">
        <v>80</v>
      </c>
      <c r="H140" s="46">
        <v>80</v>
      </c>
      <c r="I140" s="38" t="s">
        <v>695</v>
      </c>
      <c r="J140" s="38">
        <v>8.42</v>
      </c>
      <c r="K140" s="39">
        <f t="shared" si="16"/>
        <v>6.7359999999999998</v>
      </c>
      <c r="L140" s="40">
        <f t="shared" si="17"/>
        <v>7.4096000000000002</v>
      </c>
      <c r="M140" s="41">
        <f t="shared" si="18"/>
        <v>6.2644799999999998</v>
      </c>
      <c r="N140" s="41">
        <f>_xlfn.XLOOKUP(A140,Planilha1!B:B,Planilha1!T:T,0,0)</f>
        <v>0</v>
      </c>
      <c r="O140" s="49">
        <f t="shared" si="19"/>
        <v>0</v>
      </c>
      <c r="P140" s="49">
        <f t="shared" si="20"/>
        <v>0</v>
      </c>
      <c r="Q140" s="49">
        <f t="shared" si="21"/>
        <v>0</v>
      </c>
    </row>
    <row r="141" spans="1:17" hidden="1" x14ac:dyDescent="0.25">
      <c r="A141" s="10">
        <v>4262</v>
      </c>
      <c r="B141" s="43" t="s">
        <v>699</v>
      </c>
      <c r="C141" s="43" t="s">
        <v>702</v>
      </c>
      <c r="D141" s="2" t="s">
        <v>701</v>
      </c>
      <c r="E141" s="43" t="s">
        <v>703</v>
      </c>
      <c r="F141" s="2">
        <v>30</v>
      </c>
      <c r="G141" s="43">
        <v>245</v>
      </c>
      <c r="H141" s="43">
        <v>100</v>
      </c>
      <c r="I141" s="2" t="s">
        <v>700</v>
      </c>
      <c r="J141" s="2">
        <v>0.35</v>
      </c>
      <c r="K141" s="6">
        <f t="shared" si="16"/>
        <v>0.27999999999999997</v>
      </c>
      <c r="L141" s="15">
        <f t="shared" si="17"/>
        <v>0.308</v>
      </c>
      <c r="M141" s="16">
        <f t="shared" si="18"/>
        <v>0.26039999999999996</v>
      </c>
      <c r="N141" s="16">
        <f>_xlfn.XLOOKUP(A141,Planilha1!B:B,Planilha1!T:T,0,0)</f>
        <v>0</v>
      </c>
      <c r="O141" s="49">
        <f t="shared" si="19"/>
        <v>0</v>
      </c>
      <c r="P141" s="49">
        <f t="shared" si="20"/>
        <v>0</v>
      </c>
      <c r="Q141" s="49">
        <f t="shared" si="21"/>
        <v>0</v>
      </c>
    </row>
    <row r="142" spans="1:17" x14ac:dyDescent="0.25">
      <c r="A142" s="10">
        <v>1948</v>
      </c>
      <c r="B142" s="43" t="s">
        <v>704</v>
      </c>
      <c r="C142" s="43" t="s">
        <v>707</v>
      </c>
      <c r="D142" s="2" t="s">
        <v>706</v>
      </c>
      <c r="E142" s="43" t="s">
        <v>708</v>
      </c>
      <c r="F142" s="2">
        <v>730</v>
      </c>
      <c r="G142" s="43">
        <v>1105</v>
      </c>
      <c r="H142" s="43">
        <v>230</v>
      </c>
      <c r="I142" s="2" t="s">
        <v>705</v>
      </c>
      <c r="J142" s="2">
        <v>10.63</v>
      </c>
      <c r="K142" s="6">
        <f t="shared" si="16"/>
        <v>8.5040000000000013</v>
      </c>
      <c r="L142" s="15">
        <f t="shared" si="17"/>
        <v>9.3544</v>
      </c>
      <c r="M142" s="16">
        <f t="shared" si="18"/>
        <v>7.9087200000000015</v>
      </c>
      <c r="N142" s="52">
        <f>_xlfn.XLOOKUP(A142,Planilha1!B:B,Planilha1!T:T,0,0)</f>
        <v>4.0844443333333329</v>
      </c>
      <c r="O142" s="54">
        <f t="shared" si="19"/>
        <v>43.417643263333332</v>
      </c>
      <c r="P142" s="54">
        <f t="shared" si="20"/>
        <v>34.734114610666666</v>
      </c>
      <c r="Q142" s="54">
        <f t="shared" si="21"/>
        <v>8.6835286526666664</v>
      </c>
    </row>
    <row r="143" spans="1:17" hidden="1" x14ac:dyDescent="0.25">
      <c r="A143" s="10">
        <v>29845</v>
      </c>
      <c r="B143" s="43" t="s">
        <v>709</v>
      </c>
      <c r="C143" s="43" t="s">
        <v>712</v>
      </c>
      <c r="D143" s="2" t="s">
        <v>711</v>
      </c>
      <c r="E143" s="43" t="s">
        <v>713</v>
      </c>
      <c r="F143" s="2">
        <v>450</v>
      </c>
      <c r="G143" s="43">
        <v>360</v>
      </c>
      <c r="H143" s="43">
        <v>420</v>
      </c>
      <c r="I143" s="2" t="s">
        <v>710</v>
      </c>
      <c r="J143" s="2">
        <v>7.59</v>
      </c>
      <c r="K143" s="6">
        <f t="shared" si="16"/>
        <v>6.0720000000000001</v>
      </c>
      <c r="L143" s="15">
        <f t="shared" si="17"/>
        <v>6.6791999999999998</v>
      </c>
      <c r="M143" s="16">
        <f t="shared" si="18"/>
        <v>5.64696</v>
      </c>
      <c r="N143" s="16">
        <f>_xlfn.XLOOKUP(A143,Planilha1!B:B,Planilha1!T:T,0,0)</f>
        <v>96.389999666666668</v>
      </c>
      <c r="O143" s="49">
        <f t="shared" si="19"/>
        <v>731.60009747000004</v>
      </c>
      <c r="P143" s="49">
        <f t="shared" si="20"/>
        <v>585.28007797600003</v>
      </c>
      <c r="Q143" s="49">
        <f t="shared" si="21"/>
        <v>146.32001949400001</v>
      </c>
    </row>
    <row r="144" spans="1:17" hidden="1" x14ac:dyDescent="0.25">
      <c r="A144" s="10">
        <v>29851</v>
      </c>
      <c r="B144" s="43" t="s">
        <v>714</v>
      </c>
      <c r="C144" s="43" t="s">
        <v>717</v>
      </c>
      <c r="D144" s="2" t="s">
        <v>716</v>
      </c>
      <c r="E144" s="43" t="s">
        <v>718</v>
      </c>
      <c r="F144" s="2">
        <v>385</v>
      </c>
      <c r="G144" s="43">
        <v>295</v>
      </c>
      <c r="H144" s="43">
        <v>330</v>
      </c>
      <c r="I144" s="2" t="s">
        <v>715</v>
      </c>
      <c r="J144" s="2">
        <v>5.28</v>
      </c>
      <c r="K144" s="6">
        <f t="shared" si="16"/>
        <v>4.2240000000000002</v>
      </c>
      <c r="L144" s="15">
        <f t="shared" si="17"/>
        <v>4.6463999999999999</v>
      </c>
      <c r="M144" s="16">
        <f t="shared" si="18"/>
        <v>3.9283200000000003</v>
      </c>
      <c r="N144" s="16">
        <f>_xlfn.XLOOKUP(A144,Planilha1!B:B,Planilha1!T:T,0,0)</f>
        <v>75.52888866666666</v>
      </c>
      <c r="O144" s="49">
        <f t="shared" si="19"/>
        <v>398.79253216000001</v>
      </c>
      <c r="P144" s="49">
        <f t="shared" si="20"/>
        <v>319.03402572799996</v>
      </c>
      <c r="Q144" s="49">
        <f t="shared" si="21"/>
        <v>79.758506432000047</v>
      </c>
    </row>
    <row r="145" spans="1:17" hidden="1" x14ac:dyDescent="0.25">
      <c r="A145" s="10">
        <v>11985</v>
      </c>
      <c r="B145" s="43" t="s">
        <v>719</v>
      </c>
      <c r="C145" s="43" t="s">
        <v>722</v>
      </c>
      <c r="D145" s="2" t="s">
        <v>721</v>
      </c>
      <c r="E145" s="43" t="s">
        <v>723</v>
      </c>
      <c r="F145" s="2">
        <v>920</v>
      </c>
      <c r="G145" s="43">
        <v>80</v>
      </c>
      <c r="H145" s="43">
        <v>80</v>
      </c>
      <c r="I145" s="2" t="s">
        <v>720</v>
      </c>
      <c r="J145" s="2">
        <v>7.57</v>
      </c>
      <c r="K145" s="6">
        <f t="shared" si="16"/>
        <v>6.056</v>
      </c>
      <c r="L145" s="15">
        <f t="shared" si="17"/>
        <v>6.6616</v>
      </c>
      <c r="M145" s="16">
        <f t="shared" si="18"/>
        <v>5.6320800000000002</v>
      </c>
      <c r="N145" s="16">
        <f>_xlfn.XLOOKUP(A145,Planilha1!B:B,Planilha1!T:T,0,0)</f>
        <v>0</v>
      </c>
      <c r="O145" s="49">
        <f t="shared" si="19"/>
        <v>0</v>
      </c>
      <c r="P145" s="49">
        <f t="shared" si="20"/>
        <v>0</v>
      </c>
      <c r="Q145" s="49">
        <f t="shared" si="21"/>
        <v>0</v>
      </c>
    </row>
    <row r="146" spans="1:17" hidden="1" x14ac:dyDescent="0.25">
      <c r="A146" s="42">
        <v>12868</v>
      </c>
      <c r="B146" s="46" t="s">
        <v>724</v>
      </c>
      <c r="C146" s="46" t="s">
        <v>727</v>
      </c>
      <c r="D146" s="38" t="s">
        <v>726</v>
      </c>
      <c r="E146" s="46" t="s">
        <v>728</v>
      </c>
      <c r="F146" s="38">
        <v>1240</v>
      </c>
      <c r="G146" s="46">
        <v>50</v>
      </c>
      <c r="H146" s="46">
        <v>50</v>
      </c>
      <c r="I146" s="38" t="s">
        <v>725</v>
      </c>
      <c r="J146" s="38">
        <v>12.62</v>
      </c>
      <c r="K146" s="39">
        <f t="shared" si="16"/>
        <v>10.096</v>
      </c>
      <c r="L146" s="40">
        <f t="shared" si="17"/>
        <v>11.105599999999999</v>
      </c>
      <c r="M146" s="41">
        <f t="shared" si="18"/>
        <v>9.3892800000000012</v>
      </c>
      <c r="N146" s="41">
        <f>_xlfn.XLOOKUP(A146,Planilha1!B:B,Planilha1!T:T,0,0)</f>
        <v>0</v>
      </c>
      <c r="O146" s="49">
        <f t="shared" si="19"/>
        <v>0</v>
      </c>
      <c r="P146" s="49">
        <f t="shared" si="20"/>
        <v>0</v>
      </c>
      <c r="Q146" s="49">
        <f t="shared" si="21"/>
        <v>0</v>
      </c>
    </row>
    <row r="147" spans="1:17" hidden="1" x14ac:dyDescent="0.25">
      <c r="A147" s="42">
        <v>11986</v>
      </c>
      <c r="B147" s="46" t="s">
        <v>729</v>
      </c>
      <c r="C147" s="46" t="s">
        <v>732</v>
      </c>
      <c r="D147" s="38" t="s">
        <v>731</v>
      </c>
      <c r="E147" s="46" t="s">
        <v>733</v>
      </c>
      <c r="F147" s="38">
        <v>820</v>
      </c>
      <c r="G147" s="46">
        <v>80</v>
      </c>
      <c r="H147" s="46">
        <v>80</v>
      </c>
      <c r="I147" s="38" t="s">
        <v>730</v>
      </c>
      <c r="J147" s="38">
        <v>6.75</v>
      </c>
      <c r="K147" s="39">
        <f t="shared" si="16"/>
        <v>5.4</v>
      </c>
      <c r="L147" s="40">
        <f t="shared" si="17"/>
        <v>5.94</v>
      </c>
      <c r="M147" s="41">
        <f t="shared" si="18"/>
        <v>5.0220000000000002</v>
      </c>
      <c r="N147" s="41">
        <f>_xlfn.XLOOKUP(A147,Planilha1!B:B,Planilha1!T:T,0,0)</f>
        <v>0</v>
      </c>
      <c r="O147" s="49">
        <f t="shared" si="19"/>
        <v>0</v>
      </c>
      <c r="P147" s="49">
        <f t="shared" si="20"/>
        <v>0</v>
      </c>
      <c r="Q147" s="49">
        <f t="shared" si="21"/>
        <v>0</v>
      </c>
    </row>
    <row r="148" spans="1:17" hidden="1" x14ac:dyDescent="0.25">
      <c r="A148" s="42">
        <v>12873</v>
      </c>
      <c r="B148" s="46" t="s">
        <v>734</v>
      </c>
      <c r="C148" s="46" t="s">
        <v>737</v>
      </c>
      <c r="D148" s="38" t="s">
        <v>736</v>
      </c>
      <c r="E148" s="46" t="s">
        <v>738</v>
      </c>
      <c r="F148" s="38">
        <v>710</v>
      </c>
      <c r="G148" s="46">
        <v>50</v>
      </c>
      <c r="H148" s="46">
        <v>50</v>
      </c>
      <c r="I148" s="38" t="s">
        <v>735</v>
      </c>
      <c r="J148" s="38">
        <v>12.62</v>
      </c>
      <c r="K148" s="39">
        <f t="shared" si="16"/>
        <v>10.096</v>
      </c>
      <c r="L148" s="40">
        <f t="shared" si="17"/>
        <v>11.105599999999999</v>
      </c>
      <c r="M148" s="41">
        <f t="shared" si="18"/>
        <v>9.3892800000000012</v>
      </c>
      <c r="N148" s="41">
        <f>_xlfn.XLOOKUP(A148,Planilha1!B:B,Planilha1!T:T,0,0)</f>
        <v>0</v>
      </c>
      <c r="O148" s="49">
        <f t="shared" si="19"/>
        <v>0</v>
      </c>
      <c r="P148" s="49">
        <f t="shared" si="20"/>
        <v>0</v>
      </c>
      <c r="Q148" s="49">
        <f t="shared" si="21"/>
        <v>0</v>
      </c>
    </row>
    <row r="149" spans="1:17" hidden="1" x14ac:dyDescent="0.25">
      <c r="A149" s="42">
        <v>12875</v>
      </c>
      <c r="B149" s="46" t="s">
        <v>739</v>
      </c>
      <c r="C149" s="46" t="s">
        <v>742</v>
      </c>
      <c r="D149" s="38" t="s">
        <v>741</v>
      </c>
      <c r="E149" s="46" t="s">
        <v>743</v>
      </c>
      <c r="F149" s="38">
        <v>2400</v>
      </c>
      <c r="G149" s="46">
        <v>50</v>
      </c>
      <c r="H149" s="46">
        <v>50</v>
      </c>
      <c r="I149" s="38" t="s">
        <v>740</v>
      </c>
      <c r="J149" s="38">
        <v>14.95</v>
      </c>
      <c r="K149" s="39">
        <f t="shared" ref="K149:K180" si="22">J149-(J149*0.2)</f>
        <v>11.959999999999999</v>
      </c>
      <c r="L149" s="40">
        <f t="shared" si="17"/>
        <v>13.155999999999999</v>
      </c>
      <c r="M149" s="41">
        <f t="shared" si="18"/>
        <v>11.1228</v>
      </c>
      <c r="N149" s="41">
        <f>_xlfn.XLOOKUP(A149,Planilha1!B:B,Planilha1!T:T,0,0)</f>
        <v>0</v>
      </c>
      <c r="O149" s="49">
        <f t="shared" si="19"/>
        <v>0</v>
      </c>
      <c r="P149" s="49">
        <f t="shared" si="20"/>
        <v>0</v>
      </c>
      <c r="Q149" s="49">
        <f t="shared" si="21"/>
        <v>0</v>
      </c>
    </row>
    <row r="150" spans="1:17" hidden="1" x14ac:dyDescent="0.25">
      <c r="A150" s="42">
        <v>15218</v>
      </c>
      <c r="B150" s="46" t="s">
        <v>744</v>
      </c>
      <c r="C150" s="46" t="s">
        <v>747</v>
      </c>
      <c r="D150" s="38" t="s">
        <v>746</v>
      </c>
      <c r="E150" s="46" t="s">
        <v>748</v>
      </c>
      <c r="F150" s="38">
        <v>2000</v>
      </c>
      <c r="G150" s="46">
        <v>80</v>
      </c>
      <c r="H150" s="46">
        <v>80</v>
      </c>
      <c r="I150" s="38" t="s">
        <v>745</v>
      </c>
      <c r="J150" s="38">
        <v>20</v>
      </c>
      <c r="K150" s="39">
        <f t="shared" si="22"/>
        <v>16</v>
      </c>
      <c r="L150" s="40">
        <f t="shared" si="17"/>
        <v>17.600000000000001</v>
      </c>
      <c r="M150" s="41">
        <f t="shared" si="18"/>
        <v>14.88</v>
      </c>
      <c r="N150" s="41">
        <f>_xlfn.XLOOKUP(A150,Planilha1!B:B,Planilha1!T:T,0,0)</f>
        <v>0</v>
      </c>
      <c r="O150" s="49">
        <f t="shared" si="19"/>
        <v>0</v>
      </c>
      <c r="P150" s="49">
        <f t="shared" si="20"/>
        <v>0</v>
      </c>
      <c r="Q150" s="49">
        <f t="shared" si="21"/>
        <v>0</v>
      </c>
    </row>
    <row r="151" spans="1:17" hidden="1" x14ac:dyDescent="0.25">
      <c r="A151" s="42">
        <v>12866</v>
      </c>
      <c r="B151" s="46" t="s">
        <v>749</v>
      </c>
      <c r="C151" s="46" t="s">
        <v>752</v>
      </c>
      <c r="D151" s="38" t="s">
        <v>751</v>
      </c>
      <c r="E151" s="46" t="s">
        <v>753</v>
      </c>
      <c r="F151" s="38">
        <v>1260</v>
      </c>
      <c r="G151" s="46">
        <v>50</v>
      </c>
      <c r="H151" s="46">
        <v>50</v>
      </c>
      <c r="I151" s="38" t="s">
        <v>750</v>
      </c>
      <c r="J151" s="38">
        <v>12.62</v>
      </c>
      <c r="K151" s="39">
        <f t="shared" si="22"/>
        <v>10.096</v>
      </c>
      <c r="L151" s="40">
        <f t="shared" si="17"/>
        <v>11.105599999999999</v>
      </c>
      <c r="M151" s="41">
        <f t="shared" si="18"/>
        <v>9.3892800000000012</v>
      </c>
      <c r="N151" s="41">
        <f>_xlfn.XLOOKUP(A151,Planilha1!B:B,Planilha1!T:T,0,0)</f>
        <v>0</v>
      </c>
      <c r="O151" s="49">
        <f t="shared" si="19"/>
        <v>0</v>
      </c>
      <c r="P151" s="49">
        <f t="shared" si="20"/>
        <v>0</v>
      </c>
      <c r="Q151" s="49">
        <f t="shared" si="21"/>
        <v>0</v>
      </c>
    </row>
    <row r="152" spans="1:17" hidden="1" x14ac:dyDescent="0.25">
      <c r="A152" s="42">
        <v>12874</v>
      </c>
      <c r="B152" s="46" t="s">
        <v>754</v>
      </c>
      <c r="C152" s="46" t="s">
        <v>757</v>
      </c>
      <c r="D152" s="38" t="s">
        <v>756</v>
      </c>
      <c r="E152" s="46" t="s">
        <v>758</v>
      </c>
      <c r="F152" s="38">
        <v>1130</v>
      </c>
      <c r="G152" s="46">
        <v>50</v>
      </c>
      <c r="H152" s="46">
        <v>50</v>
      </c>
      <c r="I152" s="38" t="s">
        <v>755</v>
      </c>
      <c r="J152" s="38">
        <v>12.62</v>
      </c>
      <c r="K152" s="39">
        <f t="shared" si="22"/>
        <v>10.096</v>
      </c>
      <c r="L152" s="40">
        <f t="shared" si="17"/>
        <v>11.105599999999999</v>
      </c>
      <c r="M152" s="41">
        <f t="shared" si="18"/>
        <v>9.3892800000000012</v>
      </c>
      <c r="N152" s="41">
        <f>_xlfn.XLOOKUP(A152,Planilha1!B:B,Planilha1!T:T,0,0)</f>
        <v>0</v>
      </c>
      <c r="O152" s="49">
        <f t="shared" si="19"/>
        <v>0</v>
      </c>
      <c r="P152" s="49">
        <f t="shared" si="20"/>
        <v>0</v>
      </c>
      <c r="Q152" s="49">
        <f t="shared" si="21"/>
        <v>0</v>
      </c>
    </row>
    <row r="153" spans="1:17" hidden="1" x14ac:dyDescent="0.25">
      <c r="A153" s="42">
        <v>12869</v>
      </c>
      <c r="B153" s="46" t="s">
        <v>759</v>
      </c>
      <c r="C153" s="46" t="s">
        <v>762</v>
      </c>
      <c r="D153" s="38" t="s">
        <v>761</v>
      </c>
      <c r="E153" s="46" t="s">
        <v>763</v>
      </c>
      <c r="F153" s="38">
        <v>1220</v>
      </c>
      <c r="G153" s="46">
        <v>50</v>
      </c>
      <c r="H153" s="46">
        <v>50</v>
      </c>
      <c r="I153" s="38" t="s">
        <v>760</v>
      </c>
      <c r="J153" s="38">
        <v>12.62</v>
      </c>
      <c r="K153" s="39">
        <f t="shared" si="22"/>
        <v>10.096</v>
      </c>
      <c r="L153" s="40">
        <f t="shared" si="17"/>
        <v>11.105599999999999</v>
      </c>
      <c r="M153" s="41">
        <f t="shared" si="18"/>
        <v>9.3892800000000012</v>
      </c>
      <c r="N153" s="41">
        <f>_xlfn.XLOOKUP(A153,Planilha1!B:B,Planilha1!T:T,0,0)</f>
        <v>0</v>
      </c>
      <c r="O153" s="49">
        <f t="shared" si="19"/>
        <v>0</v>
      </c>
      <c r="P153" s="49">
        <f t="shared" si="20"/>
        <v>0</v>
      </c>
      <c r="Q153" s="49">
        <f t="shared" si="21"/>
        <v>0</v>
      </c>
    </row>
    <row r="154" spans="1:17" hidden="1" x14ac:dyDescent="0.25">
      <c r="A154" s="42">
        <v>11990</v>
      </c>
      <c r="B154" s="46" t="s">
        <v>764</v>
      </c>
      <c r="C154" s="46" t="s">
        <v>767</v>
      </c>
      <c r="D154" s="38" t="s">
        <v>766</v>
      </c>
      <c r="E154" s="46" t="s">
        <v>768</v>
      </c>
      <c r="F154" s="38">
        <v>1200</v>
      </c>
      <c r="G154" s="46">
        <v>80</v>
      </c>
      <c r="H154" s="46">
        <v>80</v>
      </c>
      <c r="I154" s="38" t="s">
        <v>765</v>
      </c>
      <c r="J154" s="38">
        <v>9.8800000000000008</v>
      </c>
      <c r="K154" s="39">
        <f t="shared" si="22"/>
        <v>7.9040000000000008</v>
      </c>
      <c r="L154" s="40">
        <f t="shared" si="17"/>
        <v>8.6943999999999999</v>
      </c>
      <c r="M154" s="41">
        <f t="shared" si="18"/>
        <v>7.3507200000000008</v>
      </c>
      <c r="N154" s="41">
        <f>_xlfn.XLOOKUP(A154,Planilha1!B:B,Planilha1!T:T,0,0)</f>
        <v>0</v>
      </c>
      <c r="O154" s="49">
        <f t="shared" si="19"/>
        <v>0</v>
      </c>
      <c r="P154" s="49">
        <f t="shared" si="20"/>
        <v>0</v>
      </c>
      <c r="Q154" s="49">
        <f t="shared" si="21"/>
        <v>0</v>
      </c>
    </row>
    <row r="155" spans="1:17" hidden="1" x14ac:dyDescent="0.25">
      <c r="A155" s="42">
        <v>12872</v>
      </c>
      <c r="B155" s="46" t="s">
        <v>769</v>
      </c>
      <c r="C155" s="46" t="s">
        <v>772</v>
      </c>
      <c r="D155" s="38" t="s">
        <v>771</v>
      </c>
      <c r="E155" s="46" t="s">
        <v>773</v>
      </c>
      <c r="F155" s="38">
        <v>1190</v>
      </c>
      <c r="G155" s="46">
        <v>50</v>
      </c>
      <c r="H155" s="46">
        <v>50</v>
      </c>
      <c r="I155" s="38" t="s">
        <v>770</v>
      </c>
      <c r="J155" s="38">
        <v>12.62</v>
      </c>
      <c r="K155" s="39">
        <f t="shared" si="22"/>
        <v>10.096</v>
      </c>
      <c r="L155" s="40">
        <f t="shared" si="17"/>
        <v>11.105599999999999</v>
      </c>
      <c r="M155" s="41">
        <f t="shared" si="18"/>
        <v>9.3892800000000012</v>
      </c>
      <c r="N155" s="41">
        <f>_xlfn.XLOOKUP(A155,Planilha1!B:B,Planilha1!T:T,0,0)</f>
        <v>0</v>
      </c>
      <c r="O155" s="49">
        <f t="shared" si="19"/>
        <v>0</v>
      </c>
      <c r="P155" s="49">
        <f t="shared" si="20"/>
        <v>0</v>
      </c>
      <c r="Q155" s="49">
        <f t="shared" si="21"/>
        <v>0</v>
      </c>
    </row>
    <row r="156" spans="1:17" hidden="1" x14ac:dyDescent="0.25">
      <c r="A156" s="42">
        <v>11997</v>
      </c>
      <c r="B156" s="46" t="s">
        <v>774</v>
      </c>
      <c r="C156" s="46" t="s">
        <v>777</v>
      </c>
      <c r="D156" s="38" t="s">
        <v>776</v>
      </c>
      <c r="E156" s="46" t="s">
        <v>778</v>
      </c>
      <c r="F156" s="38">
        <v>1190</v>
      </c>
      <c r="G156" s="46">
        <v>80</v>
      </c>
      <c r="H156" s="46">
        <v>80</v>
      </c>
      <c r="I156" s="38" t="s">
        <v>775</v>
      </c>
      <c r="J156" s="38">
        <v>9.7899999999999991</v>
      </c>
      <c r="K156" s="39">
        <f t="shared" si="22"/>
        <v>7.831999999999999</v>
      </c>
      <c r="L156" s="40">
        <f t="shared" si="17"/>
        <v>8.6151999999999997</v>
      </c>
      <c r="M156" s="41">
        <f t="shared" si="18"/>
        <v>7.2837599999999991</v>
      </c>
      <c r="N156" s="41">
        <f>_xlfn.XLOOKUP(A156,Planilha1!B:B,Planilha1!T:T,0,0)</f>
        <v>0</v>
      </c>
      <c r="O156" s="49">
        <f t="shared" si="19"/>
        <v>0</v>
      </c>
      <c r="P156" s="49">
        <f t="shared" si="20"/>
        <v>0</v>
      </c>
      <c r="Q156" s="49">
        <f t="shared" si="21"/>
        <v>0</v>
      </c>
    </row>
    <row r="157" spans="1:17" hidden="1" x14ac:dyDescent="0.25">
      <c r="A157" s="42">
        <v>11984</v>
      </c>
      <c r="B157" s="46" t="s">
        <v>779</v>
      </c>
      <c r="C157" s="46" t="s">
        <v>782</v>
      </c>
      <c r="D157" s="38" t="s">
        <v>781</v>
      </c>
      <c r="E157" s="46" t="s">
        <v>783</v>
      </c>
      <c r="F157" s="38">
        <v>1150</v>
      </c>
      <c r="G157" s="46">
        <v>80</v>
      </c>
      <c r="H157" s="46">
        <v>80</v>
      </c>
      <c r="I157" s="38" t="s">
        <v>780</v>
      </c>
      <c r="J157" s="38">
        <v>9.4600000000000009</v>
      </c>
      <c r="K157" s="39">
        <f t="shared" si="22"/>
        <v>7.5680000000000005</v>
      </c>
      <c r="L157" s="40">
        <f t="shared" si="17"/>
        <v>8.3248000000000015</v>
      </c>
      <c r="M157" s="41">
        <f t="shared" si="18"/>
        <v>7.0382400000000009</v>
      </c>
      <c r="N157" s="41">
        <f>_xlfn.XLOOKUP(A157,Planilha1!B:B,Planilha1!T:T,0,0)</f>
        <v>0</v>
      </c>
      <c r="O157" s="49">
        <f t="shared" si="19"/>
        <v>0</v>
      </c>
      <c r="P157" s="49">
        <f t="shared" si="20"/>
        <v>0</v>
      </c>
      <c r="Q157" s="49">
        <f t="shared" si="21"/>
        <v>0</v>
      </c>
    </row>
    <row r="158" spans="1:17" hidden="1" x14ac:dyDescent="0.25">
      <c r="A158" s="10">
        <v>3953</v>
      </c>
      <c r="B158" s="43" t="s">
        <v>784</v>
      </c>
      <c r="C158" s="43" t="s">
        <v>787</v>
      </c>
      <c r="D158" s="2" t="s">
        <v>786</v>
      </c>
      <c r="E158" s="43" t="s">
        <v>788</v>
      </c>
      <c r="F158" s="2">
        <v>340</v>
      </c>
      <c r="G158" s="43">
        <v>340</v>
      </c>
      <c r="H158" s="43">
        <v>50</v>
      </c>
      <c r="I158" s="2" t="s">
        <v>785</v>
      </c>
      <c r="J158" s="2">
        <v>4.09</v>
      </c>
      <c r="K158" s="6">
        <f t="shared" si="22"/>
        <v>3.2719999999999998</v>
      </c>
      <c r="L158" s="15">
        <f t="shared" si="17"/>
        <v>3.5991999999999997</v>
      </c>
      <c r="M158" s="16">
        <f t="shared" si="18"/>
        <v>3.0429599999999999</v>
      </c>
      <c r="N158" s="16">
        <f>_xlfn.XLOOKUP(A158,Planilha1!B:B,Planilha1!T:T,0,0)</f>
        <v>55.5</v>
      </c>
      <c r="O158" s="49">
        <f t="shared" si="19"/>
        <v>226.995</v>
      </c>
      <c r="P158" s="49">
        <f t="shared" si="20"/>
        <v>181.59599999999998</v>
      </c>
      <c r="Q158" s="49">
        <f t="shared" si="21"/>
        <v>45.399000000000029</v>
      </c>
    </row>
    <row r="159" spans="1:17" hidden="1" x14ac:dyDescent="0.25">
      <c r="A159" s="10">
        <v>3501</v>
      </c>
      <c r="B159" s="43" t="s">
        <v>789</v>
      </c>
      <c r="C159" s="43" t="s">
        <v>792</v>
      </c>
      <c r="D159" s="2" t="s">
        <v>791</v>
      </c>
      <c r="E159" s="43" t="s">
        <v>793</v>
      </c>
      <c r="F159" s="2">
        <v>390</v>
      </c>
      <c r="G159" s="43">
        <v>300</v>
      </c>
      <c r="H159" s="43">
        <v>265</v>
      </c>
      <c r="I159" s="2" t="s">
        <v>790</v>
      </c>
      <c r="J159" s="2">
        <v>5.6</v>
      </c>
      <c r="K159" s="6">
        <f t="shared" si="22"/>
        <v>4.4799999999999995</v>
      </c>
      <c r="L159" s="15">
        <f t="shared" si="17"/>
        <v>4.9279999999999999</v>
      </c>
      <c r="M159" s="16">
        <f t="shared" si="18"/>
        <v>4.1663999999999994</v>
      </c>
      <c r="N159" s="16">
        <f>_xlfn.XLOOKUP(A159,Planilha1!B:B,Planilha1!T:T,0,0)</f>
        <v>61.971111000000001</v>
      </c>
      <c r="O159" s="49">
        <f t="shared" si="19"/>
        <v>347.03822159999999</v>
      </c>
      <c r="P159" s="49">
        <f t="shared" si="20"/>
        <v>277.63057727999995</v>
      </c>
      <c r="Q159" s="49">
        <f t="shared" si="21"/>
        <v>69.407644320000031</v>
      </c>
    </row>
    <row r="160" spans="1:17" hidden="1" x14ac:dyDescent="0.25">
      <c r="A160" s="10">
        <v>3506</v>
      </c>
      <c r="B160" s="43" t="s">
        <v>794</v>
      </c>
      <c r="C160" s="43" t="s">
        <v>797</v>
      </c>
      <c r="D160" s="2" t="s">
        <v>796</v>
      </c>
      <c r="E160" s="43" t="s">
        <v>798</v>
      </c>
      <c r="F160" s="2">
        <v>615</v>
      </c>
      <c r="G160" s="43">
        <v>405</v>
      </c>
      <c r="H160" s="43">
        <v>555</v>
      </c>
      <c r="I160" s="2" t="s">
        <v>795</v>
      </c>
      <c r="J160" s="2">
        <v>13.61</v>
      </c>
      <c r="K160" s="6">
        <f t="shared" si="22"/>
        <v>10.888</v>
      </c>
      <c r="L160" s="15">
        <f t="shared" si="17"/>
        <v>11.976799999999999</v>
      </c>
      <c r="M160" s="16">
        <f t="shared" si="18"/>
        <v>10.12584</v>
      </c>
      <c r="N160" s="16">
        <f>_xlfn.XLOOKUP(A160,Planilha1!B:B,Planilha1!T:T,0,0)</f>
        <v>42.520833000000003</v>
      </c>
      <c r="O160" s="49">
        <f t="shared" si="19"/>
        <v>578.70853712999997</v>
      </c>
      <c r="P160" s="49">
        <f t="shared" si="20"/>
        <v>462.96682970400002</v>
      </c>
      <c r="Q160" s="49">
        <f t="shared" si="21"/>
        <v>115.74170742599995</v>
      </c>
    </row>
    <row r="161" spans="1:17" hidden="1" x14ac:dyDescent="0.25">
      <c r="A161" s="10">
        <v>3505</v>
      </c>
      <c r="B161" s="43" t="s">
        <v>799</v>
      </c>
      <c r="C161" s="43" t="s">
        <v>802</v>
      </c>
      <c r="D161" s="2" t="s">
        <v>801</v>
      </c>
      <c r="E161" s="43" t="s">
        <v>803</v>
      </c>
      <c r="F161" s="2">
        <v>615</v>
      </c>
      <c r="G161" s="43">
        <v>400</v>
      </c>
      <c r="H161" s="43">
        <v>555</v>
      </c>
      <c r="I161" s="2" t="s">
        <v>800</v>
      </c>
      <c r="J161" s="2">
        <v>13.57</v>
      </c>
      <c r="K161" s="6">
        <f t="shared" si="22"/>
        <v>10.856</v>
      </c>
      <c r="L161" s="15">
        <f t="shared" si="17"/>
        <v>11.941600000000001</v>
      </c>
      <c r="M161" s="16">
        <f t="shared" si="18"/>
        <v>10.096080000000001</v>
      </c>
      <c r="N161" s="16">
        <f>_xlfn.XLOOKUP(A161,Planilha1!B:B,Planilha1!T:T,0,0)</f>
        <v>17.223333</v>
      </c>
      <c r="O161" s="49">
        <f t="shared" si="19"/>
        <v>233.72062880999999</v>
      </c>
      <c r="P161" s="49">
        <f t="shared" si="20"/>
        <v>186.97650304800001</v>
      </c>
      <c r="Q161" s="49">
        <f t="shared" si="21"/>
        <v>46.744125761999982</v>
      </c>
    </row>
    <row r="162" spans="1:17" hidden="1" x14ac:dyDescent="0.25">
      <c r="A162" s="10">
        <v>3504</v>
      </c>
      <c r="B162" s="43" t="s">
        <v>804</v>
      </c>
      <c r="C162" s="43" t="s">
        <v>807</v>
      </c>
      <c r="D162" s="2" t="s">
        <v>806</v>
      </c>
      <c r="E162" s="43" t="s">
        <v>808</v>
      </c>
      <c r="F162" s="2">
        <v>625</v>
      </c>
      <c r="G162" s="43">
        <v>535</v>
      </c>
      <c r="H162" s="43">
        <v>560</v>
      </c>
      <c r="I162" s="2" t="s">
        <v>805</v>
      </c>
      <c r="J162" s="2">
        <v>17.28</v>
      </c>
      <c r="K162" s="6">
        <f t="shared" si="22"/>
        <v>13.824000000000002</v>
      </c>
      <c r="L162" s="15">
        <f t="shared" si="17"/>
        <v>15.2064</v>
      </c>
      <c r="M162" s="16">
        <f t="shared" si="18"/>
        <v>12.856320000000002</v>
      </c>
      <c r="N162" s="16">
        <f>_xlfn.XLOOKUP(A162,Planilha1!B:B,Planilha1!T:T,0,0)</f>
        <v>72.582222000000002</v>
      </c>
      <c r="O162" s="49">
        <f t="shared" si="19"/>
        <v>1254.2207961600002</v>
      </c>
      <c r="P162" s="49">
        <f t="shared" si="20"/>
        <v>1003.3766369280002</v>
      </c>
      <c r="Q162" s="49">
        <f t="shared" si="21"/>
        <v>250.84415923200004</v>
      </c>
    </row>
    <row r="163" spans="1:17" hidden="1" x14ac:dyDescent="0.25">
      <c r="A163" s="10">
        <v>3503</v>
      </c>
      <c r="B163" s="43" t="s">
        <v>809</v>
      </c>
      <c r="C163" s="43" t="s">
        <v>812</v>
      </c>
      <c r="D163" s="2" t="s">
        <v>811</v>
      </c>
      <c r="E163" s="43" t="s">
        <v>813</v>
      </c>
      <c r="F163" s="2">
        <v>300</v>
      </c>
      <c r="G163" s="43">
        <v>255</v>
      </c>
      <c r="H163" s="43">
        <v>265</v>
      </c>
      <c r="I163" s="2" t="s">
        <v>810</v>
      </c>
      <c r="J163" s="2">
        <v>4.1900000000000004</v>
      </c>
      <c r="K163" s="6">
        <f t="shared" si="22"/>
        <v>3.3520000000000003</v>
      </c>
      <c r="L163" s="15">
        <f t="shared" si="17"/>
        <v>3.6872000000000003</v>
      </c>
      <c r="M163" s="16">
        <f t="shared" si="18"/>
        <v>3.1173600000000006</v>
      </c>
      <c r="N163" s="16">
        <f>_xlfn.XLOOKUP(A163,Planilha1!B:B,Planilha1!T:T,0,0)</f>
        <v>47.637777333333332</v>
      </c>
      <c r="O163" s="49">
        <f t="shared" si="19"/>
        <v>199.60228702666669</v>
      </c>
      <c r="P163" s="49">
        <f t="shared" si="20"/>
        <v>159.68182962133335</v>
      </c>
      <c r="Q163" s="49">
        <f t="shared" si="21"/>
        <v>39.920457405333337</v>
      </c>
    </row>
    <row r="164" spans="1:17" hidden="1" x14ac:dyDescent="0.25">
      <c r="A164" s="10">
        <v>3502</v>
      </c>
      <c r="B164" s="43" t="s">
        <v>814</v>
      </c>
      <c r="C164" s="43" t="s">
        <v>817</v>
      </c>
      <c r="D164" s="2" t="s">
        <v>816</v>
      </c>
      <c r="E164" s="43" t="s">
        <v>818</v>
      </c>
      <c r="F164" s="2">
        <v>390</v>
      </c>
      <c r="G164" s="43">
        <v>300</v>
      </c>
      <c r="H164" s="43">
        <v>265</v>
      </c>
      <c r="I164" s="2" t="s">
        <v>815</v>
      </c>
      <c r="J164" s="2">
        <v>5.55</v>
      </c>
      <c r="K164" s="6">
        <f t="shared" si="22"/>
        <v>4.4399999999999995</v>
      </c>
      <c r="L164" s="15">
        <f t="shared" si="17"/>
        <v>4.8839999999999995</v>
      </c>
      <c r="M164" s="16">
        <f t="shared" si="18"/>
        <v>4.1292</v>
      </c>
      <c r="N164" s="16">
        <f>_xlfn.XLOOKUP(A164,Planilha1!B:B,Planilha1!T:T,0,0)</f>
        <v>198.1388886666667</v>
      </c>
      <c r="O164" s="49">
        <f t="shared" si="19"/>
        <v>1099.6708321000001</v>
      </c>
      <c r="P164" s="49">
        <f t="shared" si="20"/>
        <v>879.7366656800001</v>
      </c>
      <c r="Q164" s="49">
        <f t="shared" si="21"/>
        <v>219.93416642</v>
      </c>
    </row>
    <row r="165" spans="1:17" hidden="1" x14ac:dyDescent="0.25">
      <c r="A165" s="10">
        <v>3507</v>
      </c>
      <c r="B165" s="43" t="s">
        <v>819</v>
      </c>
      <c r="C165" s="43" t="s">
        <v>822</v>
      </c>
      <c r="D165" s="2" t="s">
        <v>821</v>
      </c>
      <c r="E165" s="43" t="s">
        <v>823</v>
      </c>
      <c r="F165" s="2">
        <v>520</v>
      </c>
      <c r="G165" s="43">
        <v>310</v>
      </c>
      <c r="H165" s="43">
        <v>555</v>
      </c>
      <c r="I165" s="2" t="s">
        <v>820</v>
      </c>
      <c r="J165" s="2">
        <v>10.08</v>
      </c>
      <c r="K165" s="6">
        <f t="shared" si="22"/>
        <v>8.0640000000000001</v>
      </c>
      <c r="L165" s="15">
        <f t="shared" si="17"/>
        <v>8.8704000000000001</v>
      </c>
      <c r="M165" s="16">
        <f t="shared" si="18"/>
        <v>7.4995200000000004</v>
      </c>
      <c r="N165" s="16">
        <f>_xlfn.XLOOKUP(A165,Planilha1!B:B,Planilha1!T:T,0,0)</f>
        <v>10.554443999999998</v>
      </c>
      <c r="O165" s="49">
        <f t="shared" si="19"/>
        <v>106.38879551999999</v>
      </c>
      <c r="P165" s="49">
        <f t="shared" si="20"/>
        <v>85.11103641599999</v>
      </c>
      <c r="Q165" s="49">
        <f t="shared" si="21"/>
        <v>21.277759103999998</v>
      </c>
    </row>
    <row r="166" spans="1:17" hidden="1" x14ac:dyDescent="0.25">
      <c r="A166" s="10">
        <v>3500</v>
      </c>
      <c r="B166" s="43" t="s">
        <v>824</v>
      </c>
      <c r="C166" s="43" t="s">
        <v>827</v>
      </c>
      <c r="D166" s="2" t="s">
        <v>826</v>
      </c>
      <c r="E166" s="43" t="s">
        <v>828</v>
      </c>
      <c r="F166" s="2">
        <v>525</v>
      </c>
      <c r="G166" s="43">
        <v>300</v>
      </c>
      <c r="H166" s="43">
        <v>265</v>
      </c>
      <c r="I166" s="2" t="s">
        <v>825</v>
      </c>
      <c r="J166" s="2">
        <v>6.53</v>
      </c>
      <c r="K166" s="6">
        <f t="shared" si="22"/>
        <v>5.2240000000000002</v>
      </c>
      <c r="L166" s="15">
        <f t="shared" si="17"/>
        <v>5.7464000000000004</v>
      </c>
      <c r="M166" s="16">
        <f t="shared" si="18"/>
        <v>4.8583200000000009</v>
      </c>
      <c r="N166" s="16">
        <f>_xlfn.XLOOKUP(A166,Planilha1!B:B,Planilha1!T:T,0,0)</f>
        <v>345.88999966666665</v>
      </c>
      <c r="O166" s="49">
        <f t="shared" si="19"/>
        <v>2258.6616978233333</v>
      </c>
      <c r="P166" s="49">
        <f t="shared" si="20"/>
        <v>1806.9293582586668</v>
      </c>
      <c r="Q166" s="49">
        <f t="shared" si="21"/>
        <v>451.73233956466652</v>
      </c>
    </row>
    <row r="167" spans="1:17" x14ac:dyDescent="0.25">
      <c r="A167" s="10">
        <v>1307</v>
      </c>
      <c r="B167" s="43" t="s">
        <v>829</v>
      </c>
      <c r="C167" s="43" t="s">
        <v>832</v>
      </c>
      <c r="D167" s="2" t="s">
        <v>831</v>
      </c>
      <c r="E167" s="43" t="s">
        <v>833</v>
      </c>
      <c r="F167" s="2">
        <v>685</v>
      </c>
      <c r="G167" s="43">
        <v>640</v>
      </c>
      <c r="H167" s="43">
        <v>623</v>
      </c>
      <c r="I167" s="2" t="s">
        <v>830</v>
      </c>
      <c r="J167" s="2">
        <v>34.18</v>
      </c>
      <c r="K167" s="6">
        <f t="shared" si="22"/>
        <v>27.344000000000001</v>
      </c>
      <c r="L167" s="15">
        <f t="shared" si="17"/>
        <v>30.078399999999998</v>
      </c>
      <c r="M167" s="16">
        <f t="shared" si="18"/>
        <v>25.429920000000003</v>
      </c>
      <c r="N167" s="52">
        <f>_xlfn.XLOOKUP(A167,Planilha1!B:B,Planilha1!T:T,0,0)</f>
        <v>5.1666664999999998</v>
      </c>
      <c r="O167" s="54">
        <f t="shared" si="19"/>
        <v>176.59666096999999</v>
      </c>
      <c r="P167" s="54">
        <f t="shared" si="20"/>
        <v>141.27732877599999</v>
      </c>
      <c r="Q167" s="54">
        <f t="shared" si="21"/>
        <v>35.319332193999998</v>
      </c>
    </row>
    <row r="168" spans="1:17" hidden="1" x14ac:dyDescent="0.25">
      <c r="A168" s="10">
        <v>980</v>
      </c>
      <c r="B168" s="43" t="s">
        <v>834</v>
      </c>
      <c r="C168" s="43" t="s">
        <v>837</v>
      </c>
      <c r="D168" s="2" t="s">
        <v>836</v>
      </c>
      <c r="E168" s="43" t="s">
        <v>838</v>
      </c>
      <c r="F168" s="2">
        <v>550</v>
      </c>
      <c r="G168" s="43">
        <v>480</v>
      </c>
      <c r="H168" s="43">
        <v>125</v>
      </c>
      <c r="I168" s="2" t="s">
        <v>835</v>
      </c>
      <c r="J168" s="2">
        <v>7.06</v>
      </c>
      <c r="K168" s="6">
        <f t="shared" si="22"/>
        <v>5.6479999999999997</v>
      </c>
      <c r="L168" s="15">
        <f t="shared" si="17"/>
        <v>6.2127999999999997</v>
      </c>
      <c r="M168" s="16">
        <f t="shared" si="18"/>
        <v>5.2526400000000004</v>
      </c>
      <c r="N168" s="16">
        <f>_xlfn.XLOOKUP(A168,Planilha1!B:B,Planilha1!T:T,0,0)</f>
        <v>9.4166659999999993</v>
      </c>
      <c r="O168" s="49">
        <f t="shared" si="19"/>
        <v>66.481661959999997</v>
      </c>
      <c r="P168" s="49">
        <f t="shared" si="20"/>
        <v>53.185329567999993</v>
      </c>
      <c r="Q168" s="49">
        <f t="shared" si="21"/>
        <v>13.296332392000004</v>
      </c>
    </row>
    <row r="169" spans="1:17" hidden="1" x14ac:dyDescent="0.25">
      <c r="A169" s="10">
        <v>979</v>
      </c>
      <c r="B169" s="43" t="s">
        <v>839</v>
      </c>
      <c r="C169" s="43" t="s">
        <v>842</v>
      </c>
      <c r="D169" s="2" t="s">
        <v>841</v>
      </c>
      <c r="E169" s="43" t="s">
        <v>843</v>
      </c>
      <c r="F169" s="2">
        <v>525</v>
      </c>
      <c r="G169" s="43">
        <v>305</v>
      </c>
      <c r="H169" s="43">
        <v>152</v>
      </c>
      <c r="I169" s="2" t="s">
        <v>840</v>
      </c>
      <c r="J169" s="2">
        <v>4.3899999999999997</v>
      </c>
      <c r="K169" s="6">
        <f t="shared" si="22"/>
        <v>3.5119999999999996</v>
      </c>
      <c r="L169" s="15">
        <f t="shared" si="17"/>
        <v>3.8631999999999995</v>
      </c>
      <c r="M169" s="16">
        <f t="shared" si="18"/>
        <v>3.2661599999999997</v>
      </c>
      <c r="N169" s="16">
        <f>_xlfn.XLOOKUP(A169,Planilha1!B:B,Planilha1!T:T,0,0)</f>
        <v>0</v>
      </c>
      <c r="O169" s="49">
        <f t="shared" si="19"/>
        <v>0</v>
      </c>
      <c r="P169" s="49">
        <f t="shared" si="20"/>
        <v>0</v>
      </c>
      <c r="Q169" s="49">
        <f t="shared" si="21"/>
        <v>0</v>
      </c>
    </row>
    <row r="170" spans="1:17" hidden="1" x14ac:dyDescent="0.25">
      <c r="A170" s="10">
        <v>978</v>
      </c>
      <c r="B170" s="43" t="s">
        <v>844</v>
      </c>
      <c r="C170" s="43" t="s">
        <v>847</v>
      </c>
      <c r="D170" s="2" t="s">
        <v>846</v>
      </c>
      <c r="E170" s="43" t="s">
        <v>848</v>
      </c>
      <c r="F170" s="2">
        <v>445</v>
      </c>
      <c r="G170" s="43">
        <v>305</v>
      </c>
      <c r="H170" s="43">
        <v>152</v>
      </c>
      <c r="I170" s="2" t="s">
        <v>845</v>
      </c>
      <c r="J170" s="2">
        <v>4.01</v>
      </c>
      <c r="K170" s="6">
        <f t="shared" si="22"/>
        <v>3.2079999999999997</v>
      </c>
      <c r="L170" s="15">
        <f t="shared" si="17"/>
        <v>3.5287999999999999</v>
      </c>
      <c r="M170" s="16">
        <f t="shared" si="18"/>
        <v>2.9834399999999999</v>
      </c>
      <c r="N170" s="16">
        <f>_xlfn.XLOOKUP(A170,Planilha1!B:B,Planilha1!T:T,0,0)</f>
        <v>13.25</v>
      </c>
      <c r="O170" s="49">
        <f t="shared" si="19"/>
        <v>53.1325</v>
      </c>
      <c r="P170" s="49">
        <f t="shared" si="20"/>
        <v>42.505999999999993</v>
      </c>
      <c r="Q170" s="49">
        <f t="shared" si="21"/>
        <v>10.626500000000007</v>
      </c>
    </row>
    <row r="171" spans="1:17" x14ac:dyDescent="0.25">
      <c r="A171" s="10">
        <v>1281</v>
      </c>
      <c r="B171" s="43" t="s">
        <v>849</v>
      </c>
      <c r="C171" s="43" t="s">
        <v>852</v>
      </c>
      <c r="D171" s="2" t="s">
        <v>851</v>
      </c>
      <c r="E171" s="43" t="s">
        <v>853</v>
      </c>
      <c r="F171" s="2">
        <v>660</v>
      </c>
      <c r="G171" s="43">
        <v>455</v>
      </c>
      <c r="H171" s="43">
        <v>500</v>
      </c>
      <c r="I171" s="2" t="s">
        <v>850</v>
      </c>
      <c r="J171" s="2">
        <v>24.56</v>
      </c>
      <c r="K171" s="6">
        <f t="shared" si="22"/>
        <v>19.648</v>
      </c>
      <c r="L171" s="15">
        <f t="shared" si="17"/>
        <v>21.6128</v>
      </c>
      <c r="M171" s="16">
        <f t="shared" si="18"/>
        <v>18.272639999999999</v>
      </c>
      <c r="N171" s="52">
        <f>_xlfn.XLOOKUP(A171,Planilha1!B:B,Planilha1!T:T,0,0)</f>
        <v>0.63129599999999997</v>
      </c>
      <c r="O171" s="54">
        <f t="shared" si="19"/>
        <v>15.504629759999998</v>
      </c>
      <c r="P171" s="54">
        <f t="shared" si="20"/>
        <v>12.403703807999999</v>
      </c>
      <c r="Q171" s="54">
        <f t="shared" si="21"/>
        <v>3.100925951999999</v>
      </c>
    </row>
    <row r="172" spans="1:17" hidden="1" x14ac:dyDescent="0.25">
      <c r="A172" s="10">
        <v>3914</v>
      </c>
      <c r="B172" s="43" t="s">
        <v>854</v>
      </c>
      <c r="C172" s="43" t="s">
        <v>857</v>
      </c>
      <c r="D172" s="2" t="s">
        <v>856</v>
      </c>
      <c r="E172" s="43" t="s">
        <v>858</v>
      </c>
      <c r="F172" s="2">
        <v>160</v>
      </c>
      <c r="G172" s="43">
        <v>128</v>
      </c>
      <c r="H172" s="43">
        <v>160</v>
      </c>
      <c r="I172" s="2" t="s">
        <v>855</v>
      </c>
      <c r="J172" s="2">
        <v>1.01</v>
      </c>
      <c r="K172" s="6">
        <f t="shared" si="22"/>
        <v>0.80800000000000005</v>
      </c>
      <c r="L172" s="15">
        <f t="shared" si="17"/>
        <v>0.88880000000000003</v>
      </c>
      <c r="M172" s="16">
        <f t="shared" si="18"/>
        <v>0.75144000000000011</v>
      </c>
      <c r="N172" s="16">
        <f>_xlfn.XLOOKUP(A172,Planilha1!B:B,Planilha1!T:T,0,0)</f>
        <v>18.472221999999999</v>
      </c>
      <c r="O172" s="49">
        <f t="shared" si="19"/>
        <v>18.65694422</v>
      </c>
      <c r="P172" s="49">
        <f t="shared" si="20"/>
        <v>14.925555376</v>
      </c>
      <c r="Q172" s="49">
        <f t="shared" si="21"/>
        <v>3.7313888439999996</v>
      </c>
    </row>
    <row r="173" spans="1:17" hidden="1" x14ac:dyDescent="0.25">
      <c r="A173" s="42">
        <v>14760</v>
      </c>
      <c r="B173" s="46" t="s">
        <v>859</v>
      </c>
      <c r="C173" s="46" t="s">
        <v>862</v>
      </c>
      <c r="D173" s="38" t="s">
        <v>861</v>
      </c>
      <c r="E173" s="46" t="s">
        <v>863</v>
      </c>
      <c r="F173" s="38">
        <v>480</v>
      </c>
      <c r="G173" s="46">
        <v>200</v>
      </c>
      <c r="H173" s="46">
        <v>700</v>
      </c>
      <c r="I173" s="38" t="s">
        <v>860</v>
      </c>
      <c r="J173" s="38">
        <v>6.76</v>
      </c>
      <c r="K173" s="39">
        <f t="shared" si="22"/>
        <v>5.4079999999999995</v>
      </c>
      <c r="L173" s="40">
        <f t="shared" si="17"/>
        <v>5.9487999999999994</v>
      </c>
      <c r="M173" s="41">
        <f t="shared" si="18"/>
        <v>5.0294400000000001</v>
      </c>
      <c r="N173" s="41">
        <f>_xlfn.XLOOKUP(A173,Planilha1!B:B,Planilha1!T:T,0,0)</f>
        <v>0</v>
      </c>
      <c r="O173" s="49">
        <f t="shared" si="19"/>
        <v>0</v>
      </c>
      <c r="P173" s="49">
        <f t="shared" si="20"/>
        <v>0</v>
      </c>
      <c r="Q173" s="49">
        <f t="shared" si="21"/>
        <v>0</v>
      </c>
    </row>
    <row r="174" spans="1:17" hidden="1" x14ac:dyDescent="0.25">
      <c r="A174" s="10">
        <v>3952</v>
      </c>
      <c r="B174" s="43" t="s">
        <v>864</v>
      </c>
      <c r="C174" s="43" t="s">
        <v>867</v>
      </c>
      <c r="D174" s="2" t="s">
        <v>866</v>
      </c>
      <c r="E174" s="43" t="s">
        <v>868</v>
      </c>
      <c r="F174" s="2">
        <v>330</v>
      </c>
      <c r="G174" s="43">
        <v>330</v>
      </c>
      <c r="H174" s="43">
        <v>180</v>
      </c>
      <c r="I174" s="2" t="s">
        <v>865</v>
      </c>
      <c r="J174" s="2">
        <v>9.6300000000000008</v>
      </c>
      <c r="K174" s="6">
        <f t="shared" si="22"/>
        <v>7.7040000000000006</v>
      </c>
      <c r="L174" s="15">
        <f t="shared" si="17"/>
        <v>8.474400000000001</v>
      </c>
      <c r="M174" s="16">
        <f t="shared" si="18"/>
        <v>7.1647200000000009</v>
      </c>
      <c r="N174" s="16">
        <f>_xlfn.XLOOKUP(A174,Planilha1!B:B,Planilha1!T:T,0,0)</f>
        <v>69.83333300000001</v>
      </c>
      <c r="O174" s="49">
        <f t="shared" si="19"/>
        <v>672.49499679000019</v>
      </c>
      <c r="P174" s="49">
        <f t="shared" si="20"/>
        <v>537.99599743200008</v>
      </c>
      <c r="Q174" s="49">
        <f t="shared" si="21"/>
        <v>134.49899935800011</v>
      </c>
    </row>
    <row r="175" spans="1:17" hidden="1" x14ac:dyDescent="0.25">
      <c r="A175" s="10">
        <v>4008</v>
      </c>
      <c r="B175" s="43" t="s">
        <v>869</v>
      </c>
      <c r="C175" s="43" t="s">
        <v>872</v>
      </c>
      <c r="D175" s="2" t="s">
        <v>871</v>
      </c>
      <c r="E175" s="43" t="s">
        <v>873</v>
      </c>
      <c r="F175" s="2">
        <v>315</v>
      </c>
      <c r="G175" s="43">
        <v>170</v>
      </c>
      <c r="H175" s="43">
        <v>215</v>
      </c>
      <c r="I175" s="2" t="s">
        <v>870</v>
      </c>
      <c r="J175" s="2">
        <v>2.31</v>
      </c>
      <c r="K175" s="6">
        <f t="shared" si="22"/>
        <v>1.8480000000000001</v>
      </c>
      <c r="L175" s="15">
        <f t="shared" si="17"/>
        <v>2.0327999999999999</v>
      </c>
      <c r="M175" s="16">
        <f t="shared" si="18"/>
        <v>1.7186400000000002</v>
      </c>
      <c r="N175" s="16">
        <f>_xlfn.XLOOKUP(A175,Planilha1!B:B,Planilha1!T:T,0,0)</f>
        <v>34.394722000000002</v>
      </c>
      <c r="O175" s="49">
        <f t="shared" si="19"/>
        <v>79.451807819999999</v>
      </c>
      <c r="P175" s="49">
        <f t="shared" si="20"/>
        <v>63.561446256000004</v>
      </c>
      <c r="Q175" s="49">
        <f t="shared" si="21"/>
        <v>15.890361563999996</v>
      </c>
    </row>
    <row r="176" spans="1:17" x14ac:dyDescent="0.25">
      <c r="A176" s="10">
        <v>124</v>
      </c>
      <c r="B176" s="43" t="s">
        <v>874</v>
      </c>
      <c r="C176" s="43" t="s">
        <v>877</v>
      </c>
      <c r="D176" s="2" t="s">
        <v>876</v>
      </c>
      <c r="E176" s="43" t="s">
        <v>878</v>
      </c>
      <c r="F176" s="2">
        <v>448</v>
      </c>
      <c r="G176" s="43">
        <v>220</v>
      </c>
      <c r="H176" s="43">
        <v>301</v>
      </c>
      <c r="I176" s="2" t="s">
        <v>875</v>
      </c>
      <c r="J176" s="2">
        <v>3.79</v>
      </c>
      <c r="K176" s="6">
        <f t="shared" si="22"/>
        <v>3.032</v>
      </c>
      <c r="L176" s="15">
        <f t="shared" si="17"/>
        <v>3.3351999999999999</v>
      </c>
      <c r="M176" s="16">
        <f t="shared" si="18"/>
        <v>2.81976</v>
      </c>
      <c r="N176" s="52">
        <f>_xlfn.XLOOKUP(A176,Planilha1!B:B,Planilha1!T:T,0,0)</f>
        <v>76.424722000000003</v>
      </c>
      <c r="O176" s="54">
        <f t="shared" si="19"/>
        <v>289.64969638000002</v>
      </c>
      <c r="P176" s="54">
        <f t="shared" si="20"/>
        <v>231.71975710400002</v>
      </c>
      <c r="Q176" s="54">
        <f t="shared" si="21"/>
        <v>57.929939275999999</v>
      </c>
    </row>
    <row r="177" spans="1:17" hidden="1" x14ac:dyDescent="0.25">
      <c r="A177" s="10">
        <v>4007</v>
      </c>
      <c r="B177" s="43" t="s">
        <v>879</v>
      </c>
      <c r="C177" s="43" t="s">
        <v>882</v>
      </c>
      <c r="D177" s="2" t="s">
        <v>881</v>
      </c>
      <c r="E177" s="43" t="s">
        <v>883</v>
      </c>
      <c r="F177" s="2">
        <v>270</v>
      </c>
      <c r="G177" s="43">
        <v>145</v>
      </c>
      <c r="H177" s="43">
        <v>220</v>
      </c>
      <c r="I177" s="2" t="s">
        <v>880</v>
      </c>
      <c r="J177" s="2">
        <v>1.87</v>
      </c>
      <c r="K177" s="6">
        <f t="shared" si="22"/>
        <v>1.496</v>
      </c>
      <c r="L177" s="15">
        <f t="shared" si="17"/>
        <v>1.6456000000000002</v>
      </c>
      <c r="M177" s="16">
        <f t="shared" si="18"/>
        <v>1.3912800000000001</v>
      </c>
      <c r="N177" s="16">
        <f>_xlfn.XLOOKUP(A177,Planilha1!B:B,Planilha1!T:T,0,0)</f>
        <v>17.443332999999999</v>
      </c>
      <c r="O177" s="49">
        <f t="shared" si="19"/>
        <v>32.619032709999999</v>
      </c>
      <c r="P177" s="49">
        <f t="shared" si="20"/>
        <v>26.095226168</v>
      </c>
      <c r="Q177" s="49">
        <f t="shared" si="21"/>
        <v>6.5238065419999991</v>
      </c>
    </row>
    <row r="178" spans="1:17" hidden="1" x14ac:dyDescent="0.25">
      <c r="A178" s="10">
        <v>3494</v>
      </c>
      <c r="B178" s="43" t="s">
        <v>884</v>
      </c>
      <c r="C178" s="43" t="s">
        <v>887</v>
      </c>
      <c r="D178" s="2" t="s">
        <v>886</v>
      </c>
      <c r="E178" s="43" t="s">
        <v>888</v>
      </c>
      <c r="F178" s="2">
        <v>385</v>
      </c>
      <c r="G178" s="43">
        <v>240</v>
      </c>
      <c r="H178" s="43">
        <v>385</v>
      </c>
      <c r="I178" s="2" t="s">
        <v>885</v>
      </c>
      <c r="J178" s="2">
        <v>7.86</v>
      </c>
      <c r="K178" s="6">
        <f t="shared" si="22"/>
        <v>6.2880000000000003</v>
      </c>
      <c r="L178" s="15">
        <f t="shared" si="17"/>
        <v>6.9168000000000003</v>
      </c>
      <c r="M178" s="16">
        <f t="shared" si="18"/>
        <v>5.8478400000000006</v>
      </c>
      <c r="N178" s="16">
        <f>_xlfn.XLOOKUP(A178,Planilha1!B:B,Planilha1!T:T,0,0)</f>
        <v>2.8877776666666666</v>
      </c>
      <c r="O178" s="49">
        <f t="shared" si="19"/>
        <v>22.697932460000001</v>
      </c>
      <c r="P178" s="49">
        <f t="shared" si="20"/>
        <v>18.158345967999999</v>
      </c>
      <c r="Q178" s="49">
        <f t="shared" si="21"/>
        <v>4.5395864920000015</v>
      </c>
    </row>
    <row r="179" spans="1:17" hidden="1" x14ac:dyDescent="0.25">
      <c r="A179" s="10">
        <v>3166</v>
      </c>
      <c r="B179" s="43" t="s">
        <v>889</v>
      </c>
      <c r="C179" s="43" t="s">
        <v>892</v>
      </c>
      <c r="D179" s="2" t="s">
        <v>891</v>
      </c>
      <c r="E179" s="43" t="s">
        <v>893</v>
      </c>
      <c r="F179" s="2">
        <v>420</v>
      </c>
      <c r="G179" s="43">
        <v>410</v>
      </c>
      <c r="H179" s="43">
        <v>385</v>
      </c>
      <c r="I179" s="2" t="s">
        <v>890</v>
      </c>
      <c r="J179" s="2">
        <v>9.19</v>
      </c>
      <c r="K179" s="6">
        <f t="shared" si="22"/>
        <v>7.3519999999999994</v>
      </c>
      <c r="L179" s="15">
        <f t="shared" si="17"/>
        <v>8.0871999999999993</v>
      </c>
      <c r="M179" s="16">
        <f t="shared" si="18"/>
        <v>6.8373599999999994</v>
      </c>
      <c r="N179" s="16">
        <f>_xlfn.XLOOKUP(A179,Planilha1!B:B,Planilha1!T:T,0,0)</f>
        <v>0</v>
      </c>
      <c r="O179" s="49">
        <f t="shared" si="19"/>
        <v>0</v>
      </c>
      <c r="P179" s="49">
        <f t="shared" si="20"/>
        <v>0</v>
      </c>
      <c r="Q179" s="49">
        <f t="shared" si="21"/>
        <v>0</v>
      </c>
    </row>
    <row r="180" spans="1:17" hidden="1" x14ac:dyDescent="0.25">
      <c r="A180" s="10">
        <v>3165</v>
      </c>
      <c r="B180" s="43" t="s">
        <v>894</v>
      </c>
      <c r="C180" s="43" t="s">
        <v>897</v>
      </c>
      <c r="D180" s="2" t="s">
        <v>896</v>
      </c>
      <c r="E180" s="43" t="s">
        <v>898</v>
      </c>
      <c r="F180" s="2">
        <v>380</v>
      </c>
      <c r="G180" s="43">
        <v>375</v>
      </c>
      <c r="H180" s="43">
        <v>340</v>
      </c>
      <c r="I180" s="2" t="s">
        <v>895</v>
      </c>
      <c r="J180" s="2">
        <v>7.53</v>
      </c>
      <c r="K180" s="6">
        <f t="shared" si="22"/>
        <v>6.024</v>
      </c>
      <c r="L180" s="15">
        <f t="shared" si="17"/>
        <v>6.6264000000000003</v>
      </c>
      <c r="M180" s="16">
        <f t="shared" si="18"/>
        <v>5.6023200000000006</v>
      </c>
      <c r="N180" s="16">
        <f>_xlfn.XLOOKUP(A180,Planilha1!B:B,Planilha1!T:T,0,0)</f>
        <v>0</v>
      </c>
      <c r="O180" s="49">
        <f t="shared" si="19"/>
        <v>0</v>
      </c>
      <c r="P180" s="49">
        <f t="shared" si="20"/>
        <v>0</v>
      </c>
      <c r="Q180" s="49">
        <f t="shared" si="21"/>
        <v>0</v>
      </c>
    </row>
    <row r="181" spans="1:17" hidden="1" x14ac:dyDescent="0.25">
      <c r="A181" s="10">
        <v>3164</v>
      </c>
      <c r="B181" s="43" t="s">
        <v>899</v>
      </c>
      <c r="C181" s="43" t="s">
        <v>902</v>
      </c>
      <c r="D181" s="2" t="s">
        <v>901</v>
      </c>
      <c r="E181" s="43" t="s">
        <v>903</v>
      </c>
      <c r="F181" s="2">
        <v>330</v>
      </c>
      <c r="G181" s="43">
        <v>315</v>
      </c>
      <c r="H181" s="43">
        <v>330</v>
      </c>
      <c r="I181" s="2" t="s">
        <v>900</v>
      </c>
      <c r="J181" s="2">
        <v>5.87</v>
      </c>
      <c r="K181" s="6">
        <f t="shared" ref="K181:K208" si="23">J181-(J181*0.2)</f>
        <v>4.6959999999999997</v>
      </c>
      <c r="L181" s="15">
        <f t="shared" si="17"/>
        <v>5.1656000000000004</v>
      </c>
      <c r="M181" s="16">
        <f t="shared" si="18"/>
        <v>4.3672800000000001</v>
      </c>
      <c r="N181" s="16">
        <f>_xlfn.XLOOKUP(A181,Planilha1!B:B,Planilha1!T:T,0,0)</f>
        <v>0</v>
      </c>
      <c r="O181" s="49">
        <f t="shared" si="19"/>
        <v>0</v>
      </c>
      <c r="P181" s="49">
        <f t="shared" si="20"/>
        <v>0</v>
      </c>
      <c r="Q181" s="49">
        <f t="shared" si="21"/>
        <v>0</v>
      </c>
    </row>
    <row r="182" spans="1:17" hidden="1" x14ac:dyDescent="0.25">
      <c r="A182" s="10">
        <v>3168</v>
      </c>
      <c r="B182" s="43" t="s">
        <v>904</v>
      </c>
      <c r="C182" s="43" t="s">
        <v>907</v>
      </c>
      <c r="D182" s="2" t="s">
        <v>906</v>
      </c>
      <c r="E182" s="43" t="s">
        <v>908</v>
      </c>
      <c r="F182" s="2">
        <v>575</v>
      </c>
      <c r="G182" s="43">
        <v>400</v>
      </c>
      <c r="H182" s="43">
        <v>405</v>
      </c>
      <c r="I182" s="2" t="s">
        <v>905</v>
      </c>
      <c r="J182" s="2">
        <v>10.85</v>
      </c>
      <c r="K182" s="6">
        <f t="shared" si="23"/>
        <v>8.68</v>
      </c>
      <c r="L182" s="15">
        <f t="shared" si="17"/>
        <v>9.548</v>
      </c>
      <c r="M182" s="16">
        <f t="shared" si="18"/>
        <v>8.0724</v>
      </c>
      <c r="N182" s="16">
        <f>_xlfn.XLOOKUP(A182,Planilha1!B:B,Planilha1!T:T,0,0)</f>
        <v>38.595656333333331</v>
      </c>
      <c r="O182" s="49">
        <f t="shared" si="19"/>
        <v>418.76287121666661</v>
      </c>
      <c r="P182" s="49">
        <f t="shared" si="20"/>
        <v>335.01029697333331</v>
      </c>
      <c r="Q182" s="49">
        <f t="shared" si="21"/>
        <v>83.752574243333299</v>
      </c>
    </row>
    <row r="183" spans="1:17" hidden="1" x14ac:dyDescent="0.25">
      <c r="A183" s="10">
        <v>3167</v>
      </c>
      <c r="B183" s="43" t="s">
        <v>909</v>
      </c>
      <c r="C183" s="43" t="s">
        <v>912</v>
      </c>
      <c r="D183" s="2" t="s">
        <v>911</v>
      </c>
      <c r="E183" s="43" t="s">
        <v>913</v>
      </c>
      <c r="F183" s="2">
        <v>505</v>
      </c>
      <c r="G183" s="43">
        <v>340</v>
      </c>
      <c r="H183" s="43">
        <v>400</v>
      </c>
      <c r="I183" s="2" t="s">
        <v>910</v>
      </c>
      <c r="J183" s="2">
        <v>8.98</v>
      </c>
      <c r="K183" s="6">
        <f t="shared" si="23"/>
        <v>7.1840000000000002</v>
      </c>
      <c r="L183" s="15">
        <f t="shared" si="17"/>
        <v>7.9024000000000001</v>
      </c>
      <c r="M183" s="16">
        <f t="shared" si="18"/>
        <v>6.6811200000000008</v>
      </c>
      <c r="N183" s="16">
        <f>_xlfn.XLOOKUP(A183,Planilha1!B:B,Planilha1!T:T,0,0)</f>
        <v>49.104999999999997</v>
      </c>
      <c r="O183" s="49">
        <f t="shared" si="19"/>
        <v>440.96289999999999</v>
      </c>
      <c r="P183" s="49">
        <f t="shared" si="20"/>
        <v>352.77031999999997</v>
      </c>
      <c r="Q183" s="49">
        <f t="shared" si="21"/>
        <v>88.192580000000021</v>
      </c>
    </row>
    <row r="184" spans="1:17" hidden="1" x14ac:dyDescent="0.25">
      <c r="A184" s="10">
        <v>3964</v>
      </c>
      <c r="B184" s="43" t="s">
        <v>914</v>
      </c>
      <c r="C184" s="43" t="s">
        <v>917</v>
      </c>
      <c r="D184" s="2" t="s">
        <v>916</v>
      </c>
      <c r="E184" s="43" t="s">
        <v>918</v>
      </c>
      <c r="F184" s="2">
        <v>150</v>
      </c>
      <c r="G184" s="43">
        <v>440</v>
      </c>
      <c r="H184" s="43">
        <v>3</v>
      </c>
      <c r="I184" s="2" t="s">
        <v>915</v>
      </c>
      <c r="J184" s="2">
        <v>1.21</v>
      </c>
      <c r="K184" s="6">
        <f t="shared" si="23"/>
        <v>0.96799999999999997</v>
      </c>
      <c r="L184" s="15">
        <f t="shared" si="17"/>
        <v>1.0648</v>
      </c>
      <c r="M184" s="16">
        <f t="shared" si="18"/>
        <v>0.90024000000000004</v>
      </c>
      <c r="N184" s="16">
        <f>_xlfn.XLOOKUP(A184,Planilha1!B:B,Planilha1!T:T,0,0)</f>
        <v>0</v>
      </c>
      <c r="O184" s="49">
        <f t="shared" si="19"/>
        <v>0</v>
      </c>
      <c r="P184" s="49">
        <f t="shared" si="20"/>
        <v>0</v>
      </c>
      <c r="Q184" s="49">
        <f t="shared" si="21"/>
        <v>0</v>
      </c>
    </row>
    <row r="185" spans="1:17" hidden="1" x14ac:dyDescent="0.25">
      <c r="A185" s="10">
        <v>748</v>
      </c>
      <c r="B185" s="43" t="s">
        <v>919</v>
      </c>
      <c r="C185" s="43" t="s">
        <v>922</v>
      </c>
      <c r="D185" s="2" t="s">
        <v>921</v>
      </c>
      <c r="E185" s="43" t="s">
        <v>923</v>
      </c>
      <c r="F185" s="2">
        <v>590</v>
      </c>
      <c r="G185" s="43">
        <v>455</v>
      </c>
      <c r="H185" s="43">
        <v>420</v>
      </c>
      <c r="I185" s="2" t="s">
        <v>920</v>
      </c>
      <c r="J185" s="2">
        <v>16.8</v>
      </c>
      <c r="K185" s="6">
        <f t="shared" si="23"/>
        <v>13.440000000000001</v>
      </c>
      <c r="L185" s="15">
        <f t="shared" si="17"/>
        <v>14.784000000000001</v>
      </c>
      <c r="M185" s="16">
        <f t="shared" si="18"/>
        <v>12.499200000000002</v>
      </c>
      <c r="N185" s="16">
        <f>_xlfn.XLOOKUP(A185,Planilha1!B:B,Planilha1!T:T,0,0)</f>
        <v>602.88915600000007</v>
      </c>
      <c r="O185" s="49">
        <f t="shared" si="19"/>
        <v>10128.537820800002</v>
      </c>
      <c r="P185" s="49">
        <f t="shared" si="20"/>
        <v>8102.8302566400016</v>
      </c>
      <c r="Q185" s="49">
        <f t="shared" si="21"/>
        <v>2025.7075641600004</v>
      </c>
    </row>
    <row r="186" spans="1:17" x14ac:dyDescent="0.25">
      <c r="A186" s="10">
        <v>1262</v>
      </c>
      <c r="B186" s="43" t="s">
        <v>924</v>
      </c>
      <c r="C186" s="43" t="s">
        <v>927</v>
      </c>
      <c r="D186" s="2" t="s">
        <v>926</v>
      </c>
      <c r="E186" s="43" t="s">
        <v>928</v>
      </c>
      <c r="F186" s="2">
        <v>550</v>
      </c>
      <c r="G186" s="43">
        <v>280</v>
      </c>
      <c r="H186" s="43">
        <v>1825</v>
      </c>
      <c r="I186" s="2" t="s">
        <v>925</v>
      </c>
      <c r="J186" s="2">
        <v>38.520000000000003</v>
      </c>
      <c r="K186" s="6">
        <f t="shared" si="23"/>
        <v>30.816000000000003</v>
      </c>
      <c r="L186" s="15">
        <f t="shared" si="17"/>
        <v>33.897600000000004</v>
      </c>
      <c r="M186" s="16">
        <f t="shared" si="18"/>
        <v>28.658880000000003</v>
      </c>
      <c r="N186" s="52">
        <f>_xlfn.XLOOKUP(A186,Planilha1!B:B,Planilha1!T:T,0,0)</f>
        <v>3.3233333333333337</v>
      </c>
      <c r="O186" s="54">
        <f t="shared" si="19"/>
        <v>128.01480000000004</v>
      </c>
      <c r="P186" s="54">
        <f t="shared" si="20"/>
        <v>102.41184000000003</v>
      </c>
      <c r="Q186" s="54">
        <f t="shared" si="21"/>
        <v>25.60296000000001</v>
      </c>
    </row>
    <row r="187" spans="1:17" x14ac:dyDescent="0.25">
      <c r="A187" s="10">
        <v>1261</v>
      </c>
      <c r="B187" s="43" t="s">
        <v>929</v>
      </c>
      <c r="C187" s="43" t="s">
        <v>932</v>
      </c>
      <c r="D187" s="2" t="s">
        <v>931</v>
      </c>
      <c r="E187" s="43" t="s">
        <v>933</v>
      </c>
      <c r="F187" s="2">
        <v>475</v>
      </c>
      <c r="G187" s="43">
        <v>320</v>
      </c>
      <c r="H187" s="43">
        <v>1100</v>
      </c>
      <c r="I187" s="2" t="s">
        <v>930</v>
      </c>
      <c r="J187" s="2">
        <v>25.52</v>
      </c>
      <c r="K187" s="6">
        <f t="shared" si="23"/>
        <v>20.416</v>
      </c>
      <c r="L187" s="15">
        <f t="shared" si="17"/>
        <v>22.457599999999999</v>
      </c>
      <c r="M187" s="16">
        <f t="shared" si="18"/>
        <v>18.986880000000003</v>
      </c>
      <c r="N187" s="52">
        <f>_xlfn.XLOOKUP(A187,Planilha1!B:B,Planilha1!T:T,0,0)</f>
        <v>28.985499666666666</v>
      </c>
      <c r="O187" s="54">
        <f t="shared" si="19"/>
        <v>739.70995149333328</v>
      </c>
      <c r="P187" s="54">
        <f t="shared" si="20"/>
        <v>591.76796119466667</v>
      </c>
      <c r="Q187" s="54">
        <f t="shared" si="21"/>
        <v>147.94199029866661</v>
      </c>
    </row>
    <row r="188" spans="1:17" x14ac:dyDescent="0.25">
      <c r="A188" s="10">
        <v>1259</v>
      </c>
      <c r="B188" s="43" t="s">
        <v>934</v>
      </c>
      <c r="C188" s="43" t="s">
        <v>937</v>
      </c>
      <c r="D188" s="2" t="s">
        <v>936</v>
      </c>
      <c r="E188" s="43" t="s">
        <v>938</v>
      </c>
      <c r="F188" s="2">
        <v>475</v>
      </c>
      <c r="G188" s="43">
        <v>310</v>
      </c>
      <c r="H188" s="43">
        <v>1885</v>
      </c>
      <c r="I188" s="2" t="s">
        <v>935</v>
      </c>
      <c r="J188" s="2">
        <v>37.72</v>
      </c>
      <c r="K188" s="6">
        <f t="shared" si="23"/>
        <v>30.175999999999998</v>
      </c>
      <c r="L188" s="15">
        <f t="shared" si="17"/>
        <v>33.193599999999996</v>
      </c>
      <c r="M188" s="16">
        <f t="shared" si="18"/>
        <v>28.063680000000002</v>
      </c>
      <c r="N188" s="52">
        <f>_xlfn.XLOOKUP(A188,Planilha1!B:B,Planilha1!T:T,0,0)</f>
        <v>34.983105333333327</v>
      </c>
      <c r="O188" s="54">
        <f t="shared" si="19"/>
        <v>1319.5627331733331</v>
      </c>
      <c r="P188" s="54">
        <f t="shared" si="20"/>
        <v>1055.6501865386665</v>
      </c>
      <c r="Q188" s="54">
        <f t="shared" si="21"/>
        <v>263.91254663466657</v>
      </c>
    </row>
    <row r="189" spans="1:17" x14ac:dyDescent="0.25">
      <c r="A189" s="10">
        <v>1258</v>
      </c>
      <c r="B189" s="43" t="s">
        <v>939</v>
      </c>
      <c r="C189" s="43" t="s">
        <v>942</v>
      </c>
      <c r="D189" s="2" t="s">
        <v>941</v>
      </c>
      <c r="E189" s="43" t="s">
        <v>943</v>
      </c>
      <c r="F189" s="2">
        <v>415</v>
      </c>
      <c r="G189" s="43">
        <v>415</v>
      </c>
      <c r="H189" s="43">
        <v>1970</v>
      </c>
      <c r="I189" s="2" t="s">
        <v>940</v>
      </c>
      <c r="J189" s="2">
        <v>44.67</v>
      </c>
      <c r="K189" s="6">
        <f t="shared" si="23"/>
        <v>35.736000000000004</v>
      </c>
      <c r="L189" s="15">
        <f t="shared" si="17"/>
        <v>39.309600000000003</v>
      </c>
      <c r="M189" s="16">
        <f t="shared" si="18"/>
        <v>33.234480000000005</v>
      </c>
      <c r="N189" s="52">
        <f>_xlfn.XLOOKUP(A189,Planilha1!B:B,Planilha1!T:T,0,0)</f>
        <v>8.6144440000000007</v>
      </c>
      <c r="O189" s="54">
        <f t="shared" si="19"/>
        <v>384.80721348000003</v>
      </c>
      <c r="P189" s="54">
        <f t="shared" si="20"/>
        <v>307.84577078400008</v>
      </c>
      <c r="Q189" s="54">
        <f t="shared" si="21"/>
        <v>76.961442695999949</v>
      </c>
    </row>
    <row r="190" spans="1:17" x14ac:dyDescent="0.25">
      <c r="A190" s="10">
        <v>1258</v>
      </c>
      <c r="B190" s="43" t="s">
        <v>944</v>
      </c>
      <c r="C190" s="43" t="s">
        <v>947</v>
      </c>
      <c r="D190" s="2" t="s">
        <v>946</v>
      </c>
      <c r="E190" s="43" t="s">
        <v>948</v>
      </c>
      <c r="F190" s="2">
        <v>415</v>
      </c>
      <c r="G190" s="43">
        <v>415</v>
      </c>
      <c r="H190" s="43">
        <v>1970</v>
      </c>
      <c r="I190" s="2" t="s">
        <v>945</v>
      </c>
      <c r="J190" s="2">
        <v>44.67</v>
      </c>
      <c r="K190" s="6">
        <f t="shared" si="23"/>
        <v>35.736000000000004</v>
      </c>
      <c r="L190" s="15">
        <f t="shared" si="17"/>
        <v>39.309600000000003</v>
      </c>
      <c r="M190" s="16">
        <f t="shared" si="18"/>
        <v>33.234480000000005</v>
      </c>
      <c r="N190" s="52">
        <f>_xlfn.XLOOKUP(A190,Planilha1!B:B,Planilha1!T:T,0,0)</f>
        <v>8.6144440000000007</v>
      </c>
      <c r="O190" s="54">
        <f t="shared" si="19"/>
        <v>384.80721348000003</v>
      </c>
      <c r="P190" s="54">
        <f t="shared" si="20"/>
        <v>307.84577078400008</v>
      </c>
      <c r="Q190" s="54">
        <f t="shared" si="21"/>
        <v>76.961442695999949</v>
      </c>
    </row>
    <row r="191" spans="1:17" x14ac:dyDescent="0.25">
      <c r="A191" s="10">
        <v>1263</v>
      </c>
      <c r="B191" s="43" t="s">
        <v>949</v>
      </c>
      <c r="C191" s="43" t="s">
        <v>952</v>
      </c>
      <c r="D191" s="2" t="s">
        <v>951</v>
      </c>
      <c r="E191" s="43" t="s">
        <v>953</v>
      </c>
      <c r="F191" s="2">
        <v>535</v>
      </c>
      <c r="G191" s="43">
        <v>255</v>
      </c>
      <c r="H191" s="43">
        <v>1100</v>
      </c>
      <c r="I191" s="2" t="s">
        <v>950</v>
      </c>
      <c r="J191" s="2">
        <v>24.53</v>
      </c>
      <c r="K191" s="6">
        <f t="shared" si="23"/>
        <v>19.624000000000002</v>
      </c>
      <c r="L191" s="15">
        <f t="shared" si="17"/>
        <v>21.586400000000001</v>
      </c>
      <c r="M191" s="16">
        <f t="shared" si="18"/>
        <v>18.250320000000002</v>
      </c>
      <c r="N191" s="52">
        <f>_xlfn.XLOOKUP(A191,Planilha1!B:B,Planilha1!T:T,0,0)</f>
        <v>1.2816663333333331</v>
      </c>
      <c r="O191" s="54">
        <f t="shared" si="19"/>
        <v>31.439275156666664</v>
      </c>
      <c r="P191" s="54">
        <f t="shared" si="20"/>
        <v>25.151420125333331</v>
      </c>
      <c r="Q191" s="54">
        <f t="shared" si="21"/>
        <v>6.2878550313333328</v>
      </c>
    </row>
    <row r="192" spans="1:17" hidden="1" x14ac:dyDescent="0.25">
      <c r="A192" s="10">
        <v>748</v>
      </c>
      <c r="B192" s="43" t="s">
        <v>954</v>
      </c>
      <c r="C192" s="43" t="s">
        <v>957</v>
      </c>
      <c r="D192" s="2" t="s">
        <v>956</v>
      </c>
      <c r="E192" s="43" t="s">
        <v>958</v>
      </c>
      <c r="F192" s="2">
        <v>590</v>
      </c>
      <c r="G192" s="43">
        <v>455</v>
      </c>
      <c r="H192" s="43">
        <v>420</v>
      </c>
      <c r="I192" s="2" t="s">
        <v>955</v>
      </c>
      <c r="J192" s="2">
        <v>17.940000000000001</v>
      </c>
      <c r="K192" s="6">
        <f t="shared" si="23"/>
        <v>14.352</v>
      </c>
      <c r="L192" s="15">
        <f t="shared" si="17"/>
        <v>15.7872</v>
      </c>
      <c r="M192" s="16">
        <f t="shared" si="18"/>
        <v>13.34736</v>
      </c>
      <c r="N192" s="16">
        <f>_xlfn.XLOOKUP(A192,Planilha1!B:B,Planilha1!T:T,0,0)</f>
        <v>602.88915600000007</v>
      </c>
      <c r="O192" s="49">
        <f t="shared" si="19"/>
        <v>10815.831458640003</v>
      </c>
      <c r="P192" s="49">
        <f t="shared" si="20"/>
        <v>8652.665166912002</v>
      </c>
      <c r="Q192" s="49">
        <f t="shared" si="21"/>
        <v>2163.1662917280009</v>
      </c>
    </row>
    <row r="193" spans="1:17" hidden="1" x14ac:dyDescent="0.25">
      <c r="A193" s="10">
        <v>561</v>
      </c>
      <c r="B193" s="43" t="s">
        <v>959</v>
      </c>
      <c r="C193" s="43" t="s">
        <v>962</v>
      </c>
      <c r="D193" s="2" t="s">
        <v>961</v>
      </c>
      <c r="E193" s="43" t="s">
        <v>963</v>
      </c>
      <c r="F193" s="2">
        <v>660</v>
      </c>
      <c r="G193" s="43">
        <v>570</v>
      </c>
      <c r="H193" s="43">
        <v>3</v>
      </c>
      <c r="I193" s="2" t="s">
        <v>960</v>
      </c>
      <c r="J193" s="2">
        <v>2.48</v>
      </c>
      <c r="K193" s="6">
        <f t="shared" si="23"/>
        <v>1.984</v>
      </c>
      <c r="L193" s="15">
        <f t="shared" si="17"/>
        <v>2.1823999999999999</v>
      </c>
      <c r="M193" s="16">
        <f t="shared" si="18"/>
        <v>1.8451200000000001</v>
      </c>
      <c r="N193" s="16">
        <f>_xlfn.XLOOKUP(A193,Planilha1!B:B,Planilha1!T:T,0,0)</f>
        <v>37.501111000000002</v>
      </c>
      <c r="O193" s="49">
        <f t="shared" si="19"/>
        <v>93.002755280000002</v>
      </c>
      <c r="P193" s="49">
        <f t="shared" si="20"/>
        <v>74.402204224000002</v>
      </c>
      <c r="Q193" s="49">
        <f t="shared" si="21"/>
        <v>18.600551056</v>
      </c>
    </row>
    <row r="194" spans="1:17" hidden="1" x14ac:dyDescent="0.25">
      <c r="A194" s="10">
        <v>3963</v>
      </c>
      <c r="B194" s="43" t="s">
        <v>964</v>
      </c>
      <c r="C194" s="43" t="s">
        <v>967</v>
      </c>
      <c r="D194" s="2" t="s">
        <v>966</v>
      </c>
      <c r="E194" s="43" t="s">
        <v>968</v>
      </c>
      <c r="F194" s="2">
        <v>175</v>
      </c>
      <c r="G194" s="43">
        <v>330</v>
      </c>
      <c r="H194" s="43">
        <v>3</v>
      </c>
      <c r="I194" s="2" t="s">
        <v>965</v>
      </c>
      <c r="J194" s="2">
        <v>1.05</v>
      </c>
      <c r="K194" s="6">
        <f t="shared" si="23"/>
        <v>0.84000000000000008</v>
      </c>
      <c r="L194" s="15">
        <f t="shared" si="17"/>
        <v>0.92400000000000004</v>
      </c>
      <c r="M194" s="16">
        <f t="shared" si="18"/>
        <v>0.78120000000000012</v>
      </c>
      <c r="N194" s="16">
        <f>_xlfn.XLOOKUP(A194,Planilha1!B:B,Planilha1!T:T,0,0)</f>
        <v>7.3333329999999997</v>
      </c>
      <c r="O194" s="49">
        <f t="shared" si="19"/>
        <v>7.6999996499999996</v>
      </c>
      <c r="P194" s="49">
        <f t="shared" si="20"/>
        <v>6.1599997200000001</v>
      </c>
      <c r="Q194" s="49">
        <f t="shared" si="21"/>
        <v>1.5399999299999996</v>
      </c>
    </row>
    <row r="195" spans="1:17" hidden="1" x14ac:dyDescent="0.25">
      <c r="A195" s="10">
        <v>3962</v>
      </c>
      <c r="B195" s="43" t="s">
        <v>969</v>
      </c>
      <c r="C195" s="43" t="s">
        <v>972</v>
      </c>
      <c r="D195" s="2" t="s">
        <v>971</v>
      </c>
      <c r="E195" s="43" t="s">
        <v>973</v>
      </c>
      <c r="F195" s="2">
        <v>175</v>
      </c>
      <c r="G195" s="43">
        <v>450</v>
      </c>
      <c r="H195" s="43">
        <v>3</v>
      </c>
      <c r="I195" s="2" t="s">
        <v>970</v>
      </c>
      <c r="J195" s="2">
        <v>0.91</v>
      </c>
      <c r="K195" s="6">
        <f t="shared" si="23"/>
        <v>0.72799999999999998</v>
      </c>
      <c r="L195" s="15">
        <f t="shared" ref="L195:L208" si="24">J195*0.88</f>
        <v>0.80080000000000007</v>
      </c>
      <c r="M195" s="16">
        <f t="shared" ref="M195:M208" si="25">K195*0.93</f>
        <v>0.67703999999999998</v>
      </c>
      <c r="N195" s="16">
        <f>_xlfn.XLOOKUP(A195,Planilha1!B:B,Planilha1!T:T,0,0)</f>
        <v>52.5</v>
      </c>
      <c r="O195" s="49">
        <f t="shared" ref="O195:O208" si="26">N195*J195</f>
        <v>47.774999999999999</v>
      </c>
      <c r="P195" s="49">
        <f t="shared" ref="P195:P208" si="27">N195*K195</f>
        <v>38.22</v>
      </c>
      <c r="Q195" s="49">
        <f t="shared" ref="Q195:Q209" si="28">O195-P195</f>
        <v>9.5549999999999997</v>
      </c>
    </row>
    <row r="196" spans="1:17" hidden="1" x14ac:dyDescent="0.25">
      <c r="A196" s="10">
        <v>3965</v>
      </c>
      <c r="B196" s="43" t="s">
        <v>974</v>
      </c>
      <c r="C196" s="43" t="s">
        <v>977</v>
      </c>
      <c r="D196" s="2" t="s">
        <v>976</v>
      </c>
      <c r="E196" s="43" t="s">
        <v>978</v>
      </c>
      <c r="F196" s="2">
        <v>145</v>
      </c>
      <c r="G196" s="43">
        <v>300</v>
      </c>
      <c r="H196" s="43">
        <v>3</v>
      </c>
      <c r="I196" s="2" t="s">
        <v>975</v>
      </c>
      <c r="J196" s="2">
        <v>0.81</v>
      </c>
      <c r="K196" s="6">
        <f t="shared" si="23"/>
        <v>0.64800000000000002</v>
      </c>
      <c r="L196" s="15">
        <f t="shared" si="24"/>
        <v>0.7128000000000001</v>
      </c>
      <c r="M196" s="16">
        <f t="shared" si="25"/>
        <v>0.60264000000000006</v>
      </c>
      <c r="N196" s="16">
        <f>_xlfn.XLOOKUP(A196,Planilha1!B:B,Planilha1!T:T,0,0)</f>
        <v>9.6122220000000009</v>
      </c>
      <c r="O196" s="49">
        <f t="shared" si="26"/>
        <v>7.7858998200000009</v>
      </c>
      <c r="P196" s="49">
        <f t="shared" si="27"/>
        <v>6.2287198560000006</v>
      </c>
      <c r="Q196" s="49">
        <f t="shared" si="28"/>
        <v>1.5571799640000004</v>
      </c>
    </row>
    <row r="197" spans="1:17" x14ac:dyDescent="0.25">
      <c r="A197" s="10">
        <v>1280</v>
      </c>
      <c r="B197" s="43" t="s">
        <v>979</v>
      </c>
      <c r="C197" s="43" t="s">
        <v>982</v>
      </c>
      <c r="D197" s="2" t="s">
        <v>981</v>
      </c>
      <c r="E197" s="43" t="s">
        <v>983</v>
      </c>
      <c r="F197" s="2">
        <v>545</v>
      </c>
      <c r="G197" s="43">
        <v>285</v>
      </c>
      <c r="H197" s="43">
        <v>1050</v>
      </c>
      <c r="I197" s="2" t="s">
        <v>980</v>
      </c>
      <c r="J197" s="2">
        <v>24.53</v>
      </c>
      <c r="K197" s="6">
        <f t="shared" si="23"/>
        <v>19.624000000000002</v>
      </c>
      <c r="L197" s="15">
        <f t="shared" si="24"/>
        <v>21.586400000000001</v>
      </c>
      <c r="M197" s="16">
        <f t="shared" si="25"/>
        <v>18.250320000000002</v>
      </c>
      <c r="N197" s="52">
        <f>_xlfn.XLOOKUP(A197,Planilha1!B:B,Planilha1!T:T,0,0)</f>
        <v>10.850715000000001</v>
      </c>
      <c r="O197" s="54">
        <f t="shared" si="26"/>
        <v>266.16803895000004</v>
      </c>
      <c r="P197" s="54">
        <f t="shared" si="27"/>
        <v>212.93443116000003</v>
      </c>
      <c r="Q197" s="54">
        <f t="shared" si="28"/>
        <v>53.233607790000008</v>
      </c>
    </row>
    <row r="198" spans="1:17" x14ac:dyDescent="0.25">
      <c r="A198" s="10">
        <v>1274</v>
      </c>
      <c r="B198" s="43" t="s">
        <v>984</v>
      </c>
      <c r="C198" s="43" t="s">
        <v>987</v>
      </c>
      <c r="D198" s="2" t="s">
        <v>986</v>
      </c>
      <c r="E198" s="43" t="s">
        <v>988</v>
      </c>
      <c r="F198" s="2">
        <v>590</v>
      </c>
      <c r="G198" s="43">
        <v>490</v>
      </c>
      <c r="H198" s="43">
        <v>500</v>
      </c>
      <c r="I198" s="2" t="s">
        <v>985</v>
      </c>
      <c r="J198" s="2">
        <v>24.62</v>
      </c>
      <c r="K198" s="6">
        <f t="shared" si="23"/>
        <v>19.696000000000002</v>
      </c>
      <c r="L198" s="15">
        <f t="shared" si="24"/>
        <v>21.665600000000001</v>
      </c>
      <c r="M198" s="16">
        <f t="shared" si="25"/>
        <v>18.317280000000004</v>
      </c>
      <c r="N198" s="52">
        <f>_xlfn.XLOOKUP(A198,Planilha1!B:B,Planilha1!T:T,0,0)</f>
        <v>1.533749</v>
      </c>
      <c r="O198" s="54">
        <f t="shared" si="26"/>
        <v>37.760900380000002</v>
      </c>
      <c r="P198" s="54">
        <f t="shared" si="27"/>
        <v>30.208720304000003</v>
      </c>
      <c r="Q198" s="54">
        <f t="shared" si="28"/>
        <v>7.5521800759999991</v>
      </c>
    </row>
    <row r="199" spans="1:17" x14ac:dyDescent="0.25">
      <c r="A199" s="10">
        <v>1279</v>
      </c>
      <c r="B199" s="43" t="s">
        <v>989</v>
      </c>
      <c r="C199" s="43" t="s">
        <v>992</v>
      </c>
      <c r="D199" s="2" t="s">
        <v>991</v>
      </c>
      <c r="E199" s="43" t="s">
        <v>993</v>
      </c>
      <c r="F199" s="2">
        <v>350</v>
      </c>
      <c r="G199" s="43">
        <v>285</v>
      </c>
      <c r="H199" s="43">
        <v>1830</v>
      </c>
      <c r="I199" s="2" t="s">
        <v>990</v>
      </c>
      <c r="J199" s="2">
        <v>29.93</v>
      </c>
      <c r="K199" s="6">
        <f t="shared" si="23"/>
        <v>23.943999999999999</v>
      </c>
      <c r="L199" s="15">
        <f t="shared" si="24"/>
        <v>26.3384</v>
      </c>
      <c r="M199" s="16">
        <f t="shared" si="25"/>
        <v>22.26792</v>
      </c>
      <c r="N199" s="52">
        <f>_xlfn.XLOOKUP(A199,Planilha1!B:B,Planilha1!T:T,0,0)</f>
        <v>13.717360666666666</v>
      </c>
      <c r="O199" s="54">
        <f t="shared" si="26"/>
        <v>410.56060475333334</v>
      </c>
      <c r="P199" s="54">
        <f t="shared" si="27"/>
        <v>328.44848380266666</v>
      </c>
      <c r="Q199" s="54">
        <f t="shared" si="28"/>
        <v>82.112120950666679</v>
      </c>
    </row>
    <row r="200" spans="1:17" x14ac:dyDescent="0.25">
      <c r="A200" s="10">
        <v>1277</v>
      </c>
      <c r="B200" s="43" t="s">
        <v>994</v>
      </c>
      <c r="C200" s="43" t="s">
        <v>997</v>
      </c>
      <c r="D200" s="2" t="s">
        <v>996</v>
      </c>
      <c r="E200" s="43" t="s">
        <v>998</v>
      </c>
      <c r="F200" s="2">
        <v>710</v>
      </c>
      <c r="G200" s="43">
        <v>355</v>
      </c>
      <c r="H200" s="43">
        <v>485</v>
      </c>
      <c r="I200" s="2" t="s">
        <v>995</v>
      </c>
      <c r="J200" s="2">
        <v>19.84</v>
      </c>
      <c r="K200" s="6">
        <f t="shared" si="23"/>
        <v>15.872</v>
      </c>
      <c r="L200" s="15">
        <f t="shared" si="24"/>
        <v>17.459199999999999</v>
      </c>
      <c r="M200" s="16">
        <f t="shared" si="25"/>
        <v>14.760960000000001</v>
      </c>
      <c r="N200" s="52">
        <f>_xlfn.XLOOKUP(A200,Planilha1!B:B,Planilha1!T:T,0,0)</f>
        <v>0.89843699999999993</v>
      </c>
      <c r="O200" s="54">
        <f t="shared" si="26"/>
        <v>17.824990079999999</v>
      </c>
      <c r="P200" s="54">
        <f t="shared" si="27"/>
        <v>14.259992063999999</v>
      </c>
      <c r="Q200" s="54">
        <f t="shared" si="28"/>
        <v>3.5649980160000005</v>
      </c>
    </row>
    <row r="201" spans="1:17" x14ac:dyDescent="0.25">
      <c r="A201" s="10">
        <v>1276</v>
      </c>
      <c r="B201" s="43" t="s">
        <v>999</v>
      </c>
      <c r="C201" s="43" t="s">
        <v>1002</v>
      </c>
      <c r="D201" s="2" t="s">
        <v>1001</v>
      </c>
      <c r="E201" s="43" t="s">
        <v>1003</v>
      </c>
      <c r="F201" s="2">
        <v>440</v>
      </c>
      <c r="G201" s="43">
        <v>270</v>
      </c>
      <c r="H201" s="43">
        <v>970</v>
      </c>
      <c r="I201" s="2" t="s">
        <v>1000</v>
      </c>
      <c r="J201" s="2">
        <v>20.71</v>
      </c>
      <c r="K201" s="6">
        <f t="shared" si="23"/>
        <v>16.568000000000001</v>
      </c>
      <c r="L201" s="15">
        <f t="shared" si="24"/>
        <v>18.224800000000002</v>
      </c>
      <c r="M201" s="16">
        <f t="shared" si="25"/>
        <v>15.408240000000003</v>
      </c>
      <c r="N201" s="52">
        <f>_xlfn.XLOOKUP(A201,Planilha1!B:B,Planilha1!T:T,0,0)</f>
        <v>8.8589633333333335</v>
      </c>
      <c r="O201" s="54">
        <f t="shared" si="26"/>
        <v>183.46913063333335</v>
      </c>
      <c r="P201" s="54">
        <f t="shared" si="27"/>
        <v>146.77530450666669</v>
      </c>
      <c r="Q201" s="54">
        <f t="shared" si="28"/>
        <v>36.693826126666664</v>
      </c>
    </row>
    <row r="202" spans="1:17" x14ac:dyDescent="0.25">
      <c r="A202" s="10">
        <v>1275</v>
      </c>
      <c r="B202" s="43" t="s">
        <v>1004</v>
      </c>
      <c r="C202" s="43" t="s">
        <v>1007</v>
      </c>
      <c r="D202" s="2" t="s">
        <v>1006</v>
      </c>
      <c r="E202" s="43" t="s">
        <v>1008</v>
      </c>
      <c r="F202" s="2">
        <v>440</v>
      </c>
      <c r="G202" s="43">
        <v>270</v>
      </c>
      <c r="H202" s="43">
        <v>1575</v>
      </c>
      <c r="I202" s="2" t="s">
        <v>1005</v>
      </c>
      <c r="J202" s="2">
        <v>33.03</v>
      </c>
      <c r="K202" s="6">
        <f t="shared" si="23"/>
        <v>26.423999999999999</v>
      </c>
      <c r="L202" s="15">
        <f t="shared" si="24"/>
        <v>29.066400000000002</v>
      </c>
      <c r="M202" s="16">
        <f t="shared" si="25"/>
        <v>24.57432</v>
      </c>
      <c r="N202" s="52">
        <f>_xlfn.XLOOKUP(A202,Planilha1!B:B,Planilha1!T:T,0,0)</f>
        <v>7.7735179999999993</v>
      </c>
      <c r="O202" s="54">
        <f t="shared" si="26"/>
        <v>256.75929953999997</v>
      </c>
      <c r="P202" s="54">
        <f t="shared" si="27"/>
        <v>205.40743963199998</v>
      </c>
      <c r="Q202" s="54">
        <f t="shared" si="28"/>
        <v>51.351859907999994</v>
      </c>
    </row>
    <row r="203" spans="1:17" x14ac:dyDescent="0.25">
      <c r="A203" s="10">
        <v>1265</v>
      </c>
      <c r="B203" s="43" t="s">
        <v>1009</v>
      </c>
      <c r="C203" s="43" t="s">
        <v>1012</v>
      </c>
      <c r="D203" s="2" t="s">
        <v>1011</v>
      </c>
      <c r="E203" s="43" t="s">
        <v>1013</v>
      </c>
      <c r="F203" s="2">
        <v>805</v>
      </c>
      <c r="G203" s="43">
        <v>520</v>
      </c>
      <c r="H203" s="43">
        <v>540</v>
      </c>
      <c r="I203" s="2" t="s">
        <v>1010</v>
      </c>
      <c r="J203" s="2">
        <v>30.89</v>
      </c>
      <c r="K203" s="6">
        <f t="shared" si="23"/>
        <v>24.712</v>
      </c>
      <c r="L203" s="15">
        <f t="shared" si="24"/>
        <v>27.183199999999999</v>
      </c>
      <c r="M203" s="16">
        <f t="shared" si="25"/>
        <v>22.98216</v>
      </c>
      <c r="N203" s="52">
        <f>_xlfn.XLOOKUP(A203,Planilha1!B:B,Planilha1!T:T,0,0)</f>
        <v>1.1885124999999999</v>
      </c>
      <c r="O203" s="54">
        <f t="shared" si="26"/>
        <v>36.713151124999996</v>
      </c>
      <c r="P203" s="54">
        <f t="shared" si="27"/>
        <v>29.370520899999995</v>
      </c>
      <c r="Q203" s="54">
        <f t="shared" si="28"/>
        <v>7.3426302250000006</v>
      </c>
    </row>
    <row r="204" spans="1:17" x14ac:dyDescent="0.25">
      <c r="A204" s="10">
        <v>1273</v>
      </c>
      <c r="B204" s="43" t="s">
        <v>1014</v>
      </c>
      <c r="C204" s="43" t="s">
        <v>1017</v>
      </c>
      <c r="D204" s="2" t="s">
        <v>1016</v>
      </c>
      <c r="E204" s="43" t="s">
        <v>1018</v>
      </c>
      <c r="F204" s="2">
        <v>485</v>
      </c>
      <c r="G204" s="43">
        <v>290</v>
      </c>
      <c r="H204" s="43">
        <v>970</v>
      </c>
      <c r="I204" s="2" t="s">
        <v>1015</v>
      </c>
      <c r="J204" s="2">
        <v>21.73</v>
      </c>
      <c r="K204" s="6">
        <f t="shared" si="23"/>
        <v>17.384</v>
      </c>
      <c r="L204" s="15">
        <f t="shared" si="24"/>
        <v>19.122399999999999</v>
      </c>
      <c r="M204" s="16">
        <f t="shared" si="25"/>
        <v>16.167120000000001</v>
      </c>
      <c r="N204" s="52">
        <f>_xlfn.XLOOKUP(A204,Planilha1!B:B,Planilha1!T:T,0,0)</f>
        <v>9.9723333333333333</v>
      </c>
      <c r="O204" s="54">
        <f t="shared" si="26"/>
        <v>216.69880333333333</v>
      </c>
      <c r="P204" s="54">
        <f t="shared" si="27"/>
        <v>173.35904266666668</v>
      </c>
      <c r="Q204" s="54">
        <f t="shared" si="28"/>
        <v>43.339760666666649</v>
      </c>
    </row>
    <row r="205" spans="1:17" x14ac:dyDescent="0.25">
      <c r="A205" s="10">
        <v>1272</v>
      </c>
      <c r="B205" s="43" t="s">
        <v>1019</v>
      </c>
      <c r="C205" s="43" t="s">
        <v>1022</v>
      </c>
      <c r="D205" s="2" t="s">
        <v>1021</v>
      </c>
      <c r="E205" s="43" t="s">
        <v>1023</v>
      </c>
      <c r="F205" s="2">
        <v>485</v>
      </c>
      <c r="G205" s="43">
        <v>290</v>
      </c>
      <c r="H205" s="43">
        <v>1640</v>
      </c>
      <c r="I205" s="2" t="s">
        <v>1020</v>
      </c>
      <c r="J205" s="2">
        <v>32.950000000000003</v>
      </c>
      <c r="K205" s="6">
        <f t="shared" si="23"/>
        <v>26.360000000000003</v>
      </c>
      <c r="L205" s="15">
        <f t="shared" si="24"/>
        <v>28.996000000000002</v>
      </c>
      <c r="M205" s="16">
        <f t="shared" si="25"/>
        <v>24.514800000000005</v>
      </c>
      <c r="N205" s="52">
        <f>_xlfn.XLOOKUP(A205,Planilha1!B:B,Planilha1!T:T,0,0)</f>
        <v>0</v>
      </c>
      <c r="O205" s="54">
        <f t="shared" si="26"/>
        <v>0</v>
      </c>
      <c r="P205" s="54">
        <f t="shared" si="27"/>
        <v>0</v>
      </c>
      <c r="Q205" s="54">
        <f t="shared" si="28"/>
        <v>0</v>
      </c>
    </row>
    <row r="206" spans="1:17" x14ac:dyDescent="0.25">
      <c r="A206" s="10">
        <v>1269</v>
      </c>
      <c r="B206" s="43" t="s">
        <v>1024</v>
      </c>
      <c r="C206" s="43" t="s">
        <v>1027</v>
      </c>
      <c r="D206" s="2" t="s">
        <v>1026</v>
      </c>
      <c r="E206" s="43" t="s">
        <v>1028</v>
      </c>
      <c r="F206" s="2">
        <v>650</v>
      </c>
      <c r="G206" s="43">
        <v>350</v>
      </c>
      <c r="H206" s="43">
        <v>540</v>
      </c>
      <c r="I206" s="2" t="s">
        <v>1025</v>
      </c>
      <c r="J206" s="2">
        <v>19.760000000000002</v>
      </c>
      <c r="K206" s="6">
        <f t="shared" si="23"/>
        <v>15.808000000000002</v>
      </c>
      <c r="L206" s="15">
        <f t="shared" si="24"/>
        <v>17.3888</v>
      </c>
      <c r="M206" s="16">
        <f t="shared" si="25"/>
        <v>14.701440000000002</v>
      </c>
      <c r="N206" s="52">
        <f>_xlfn.XLOOKUP(A206,Planilha1!B:B,Planilha1!T:T,0,0)</f>
        <v>6.6798869999999999</v>
      </c>
      <c r="O206" s="54">
        <f t="shared" si="26"/>
        <v>131.99456712</v>
      </c>
      <c r="P206" s="54">
        <f t="shared" si="27"/>
        <v>105.59565369600001</v>
      </c>
      <c r="Q206" s="54">
        <f t="shared" si="28"/>
        <v>26.398913423999986</v>
      </c>
    </row>
    <row r="207" spans="1:17" x14ac:dyDescent="0.25">
      <c r="A207" s="10">
        <v>1267</v>
      </c>
      <c r="B207" s="43" t="s">
        <v>1029</v>
      </c>
      <c r="C207" s="43" t="s">
        <v>1032</v>
      </c>
      <c r="D207" s="2" t="s">
        <v>1031</v>
      </c>
      <c r="E207" s="43" t="s">
        <v>1033</v>
      </c>
      <c r="F207" s="2">
        <v>540</v>
      </c>
      <c r="G207" s="43">
        <v>330</v>
      </c>
      <c r="H207" s="43">
        <v>1050</v>
      </c>
      <c r="I207" s="2" t="s">
        <v>1030</v>
      </c>
      <c r="J207" s="2">
        <v>26.56</v>
      </c>
      <c r="K207" s="6">
        <f t="shared" si="23"/>
        <v>21.247999999999998</v>
      </c>
      <c r="L207" s="15">
        <f t="shared" si="24"/>
        <v>23.372799999999998</v>
      </c>
      <c r="M207" s="16">
        <f t="shared" si="25"/>
        <v>19.760639999999999</v>
      </c>
      <c r="N207" s="52">
        <f>_xlfn.XLOOKUP(A207,Planilha1!B:B,Planilha1!T:T,0,0)</f>
        <v>18.234928333333333</v>
      </c>
      <c r="O207" s="54">
        <f t="shared" si="26"/>
        <v>484.31969653333329</v>
      </c>
      <c r="P207" s="54">
        <f t="shared" si="27"/>
        <v>387.45575722666661</v>
      </c>
      <c r="Q207" s="54">
        <f t="shared" si="28"/>
        <v>96.86393930666668</v>
      </c>
    </row>
    <row r="208" spans="1:17" ht="13.8" thickBot="1" x14ac:dyDescent="0.3">
      <c r="A208" s="10">
        <v>1266</v>
      </c>
      <c r="B208" s="43" t="s">
        <v>1034</v>
      </c>
      <c r="C208" s="43" t="s">
        <v>1037</v>
      </c>
      <c r="D208" s="2" t="s">
        <v>1036</v>
      </c>
      <c r="E208" s="43" t="s">
        <v>1038</v>
      </c>
      <c r="F208" s="2">
        <v>540</v>
      </c>
      <c r="G208" s="43">
        <v>330</v>
      </c>
      <c r="H208" s="43">
        <v>1740</v>
      </c>
      <c r="I208" s="2" t="s">
        <v>1035</v>
      </c>
      <c r="J208" s="2">
        <v>39.619999999999997</v>
      </c>
      <c r="K208" s="6">
        <f t="shared" si="23"/>
        <v>31.695999999999998</v>
      </c>
      <c r="L208" s="15">
        <f t="shared" si="24"/>
        <v>34.865600000000001</v>
      </c>
      <c r="M208" s="16">
        <f t="shared" si="25"/>
        <v>29.47728</v>
      </c>
      <c r="N208" s="52">
        <f>_xlfn.XLOOKUP(A208,Planilha1!B:B,Planilha1!T:T,0,0)</f>
        <v>21.693434999999997</v>
      </c>
      <c r="O208" s="54">
        <f t="shared" si="26"/>
        <v>859.49389469999983</v>
      </c>
      <c r="P208" s="54">
        <f t="shared" si="27"/>
        <v>687.59511575999989</v>
      </c>
      <c r="Q208" s="54">
        <f t="shared" si="28"/>
        <v>171.89877893999994</v>
      </c>
    </row>
    <row r="209" spans="1:18" x14ac:dyDescent="0.25">
      <c r="A209" s="11"/>
      <c r="B209" s="12"/>
      <c r="C209" s="12"/>
      <c r="D209" s="12"/>
      <c r="E209" s="12"/>
      <c r="F209" s="12"/>
      <c r="G209" s="12"/>
      <c r="H209" s="12"/>
      <c r="I209" s="12"/>
      <c r="J209" s="26">
        <f>SUM(J3:J208)</f>
        <v>3134.690000000001</v>
      </c>
      <c r="K209" s="27">
        <f>SUM(K3:K208)</f>
        <v>2514.1519999999991</v>
      </c>
      <c r="L209" s="26">
        <f>SUM(L3:L208)</f>
        <v>2758.5272000000009</v>
      </c>
      <c r="M209" s="27">
        <f>SUM(M3:M208)</f>
        <v>2338.1613600000023</v>
      </c>
      <c r="N209" s="100">
        <f>SUM(N8:N208)</f>
        <v>12241.686501833332</v>
      </c>
      <c r="O209" s="54">
        <f>SUM(O3:O208)</f>
        <v>85102.905475556661</v>
      </c>
      <c r="P209" s="54">
        <f>SUM(P3:P208)</f>
        <v>68552.430469051309</v>
      </c>
      <c r="Q209" s="54">
        <f t="shared" si="28"/>
        <v>16550.475006505352</v>
      </c>
    </row>
    <row r="210" spans="1:18" ht="13.8" thickBot="1" x14ac:dyDescent="0.3">
      <c r="A210" s="13"/>
      <c r="B210" s="14"/>
      <c r="C210" s="14"/>
      <c r="D210" s="14"/>
      <c r="E210" s="14"/>
      <c r="F210" s="14"/>
      <c r="G210" s="14"/>
      <c r="H210" s="14"/>
      <c r="I210" s="14"/>
      <c r="J210" s="28" t="s">
        <v>1045</v>
      </c>
      <c r="K210" s="19">
        <f>J209-K209</f>
        <v>620.53800000000183</v>
      </c>
      <c r="L210" s="29" t="s">
        <v>1045</v>
      </c>
      <c r="M210" s="19">
        <f>L209-M209</f>
        <v>420.36583999999857</v>
      </c>
      <c r="N210" s="101">
        <f>N209*12</f>
        <v>146900.23802199998</v>
      </c>
      <c r="O210" s="103">
        <f>O209*12</f>
        <v>1021234.8657066799</v>
      </c>
      <c r="P210" s="103">
        <f>P209*12</f>
        <v>822629.16562861577</v>
      </c>
      <c r="Q210" s="55">
        <f>Q209*12</f>
        <v>198605.70007806423</v>
      </c>
      <c r="R210" s="102"/>
    </row>
    <row r="211" spans="1:18" x14ac:dyDescent="0.25">
      <c r="O211" s="102"/>
      <c r="P211" s="102"/>
    </row>
    <row r="212" spans="1:18" x14ac:dyDescent="0.25">
      <c r="A212" s="20" t="s">
        <v>1046</v>
      </c>
      <c r="C212" s="21"/>
      <c r="J212" s="102">
        <f>O210/N210</f>
        <v>6.9518938802109931</v>
      </c>
      <c r="K212" s="102">
        <f>P210/N210</f>
        <v>5.5999171730778112</v>
      </c>
      <c r="O212" s="102"/>
      <c r="P212" s="102"/>
    </row>
    <row r="213" spans="1:18" x14ac:dyDescent="0.25">
      <c r="K213" s="102">
        <f>J212-K212</f>
        <v>1.3519767071331819</v>
      </c>
      <c r="O213" s="102"/>
    </row>
  </sheetData>
  <sheetCalcPr fullCalcOnLoad="1"/>
  <autoFilter ref="A1:Q212">
    <filterColumn colId="13">
      <filters blank="1">
        <filter val="0,19"/>
        <filter val="0,62"/>
        <filter val="1,12"/>
        <filter val="1,19"/>
        <filter val="1,25"/>
        <filter val="1,67"/>
        <filter val="1,83"/>
        <filter val="10,00"/>
        <filter val="10,25"/>
        <filter val="107,70"/>
        <filter val="12,01"/>
        <filter val="142,57"/>
        <filter val="15,14"/>
        <filter val="15,55"/>
        <filter val="17,42"/>
        <filter val="17,69"/>
        <filter val="18,39"/>
        <filter val="2,50"/>
        <filter val="2,75"/>
        <filter val="25,47"/>
        <filter val="26,64"/>
        <filter val="266,65"/>
        <filter val="277,45"/>
        <filter val="29,92"/>
        <filter val="294,89"/>
        <filter val="3,38"/>
        <filter val="30,80"/>
        <filter val="33,83"/>
        <filter val="34,50"/>
        <filter val="340,47"/>
        <filter val="36,39"/>
        <filter val="38,13"/>
        <filter val="38,25"/>
        <filter val="38,89"/>
        <filter val="4,64"/>
        <filter val="4,65"/>
        <filter val="4,75"/>
        <filter val="4,76"/>
        <filter val="4,93"/>
        <filter val="43,00"/>
        <filter val="481,14"/>
        <filter val="49,64"/>
        <filter val="5,36"/>
        <filter val="5,84"/>
        <filter val="56,37"/>
        <filter val="6,30"/>
        <filter val="6,34"/>
        <filter val="6,36"/>
        <filter val="6,40"/>
        <filter val="60,42"/>
        <filter val="7,14"/>
        <filter val="7,15"/>
        <filter val="8,37"/>
        <filter val="82,12"/>
        <filter val="9,42"/>
        <filter val="Média de consumo"/>
      </filters>
    </filterColumn>
  </autoFilter>
  <pageMargins left="0.78740157480314965" right="0.78740157480314965" top="0.98425196850393704" bottom="0.98425196850393704" header="0" footer="0"/>
  <pageSetup paperSize="9" scale="47"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2"/>
  <sheetViews>
    <sheetView workbookViewId="0">
      <selection activeCell="T2" sqref="T2"/>
    </sheetView>
  </sheetViews>
  <sheetFormatPr defaultRowHeight="13.2" x14ac:dyDescent="0.25"/>
  <cols>
    <col min="1" max="256" width="10" customWidth="1"/>
  </cols>
  <sheetData>
    <row r="1" spans="1:20" s="99" customFormat="1" ht="20.399999999999999" x14ac:dyDescent="0.25">
      <c r="A1" s="97" t="s">
        <v>1057</v>
      </c>
      <c r="B1" s="97" t="s">
        <v>1058</v>
      </c>
      <c r="C1" s="97" t="s">
        <v>1</v>
      </c>
      <c r="D1" s="97" t="s">
        <v>1059</v>
      </c>
      <c r="E1" s="97" t="s">
        <v>1060</v>
      </c>
      <c r="F1" s="97" t="s">
        <v>1061</v>
      </c>
      <c r="G1" s="97" t="s">
        <v>1062</v>
      </c>
      <c r="H1" s="98" t="s">
        <v>1063</v>
      </c>
      <c r="I1" s="98" t="s">
        <v>5</v>
      </c>
      <c r="J1" s="98" t="s">
        <v>1064</v>
      </c>
      <c r="K1" s="98" t="s">
        <v>1065</v>
      </c>
      <c r="L1" s="98" t="s">
        <v>1066</v>
      </c>
      <c r="M1" s="98" t="s">
        <v>1067</v>
      </c>
      <c r="N1" s="98" t="s">
        <v>1068</v>
      </c>
      <c r="O1" s="98" t="s">
        <v>1069</v>
      </c>
      <c r="P1" s="98" t="s">
        <v>1070</v>
      </c>
      <c r="Q1" s="98" t="s">
        <v>1071</v>
      </c>
      <c r="R1" s="98" t="s">
        <v>1072</v>
      </c>
      <c r="S1" s="98" t="s">
        <v>1073</v>
      </c>
      <c r="T1" s="98" t="s">
        <v>1166</v>
      </c>
    </row>
    <row r="2" spans="1:20" x14ac:dyDescent="0.25">
      <c r="A2" s="47">
        <v>2647</v>
      </c>
      <c r="B2" s="47">
        <v>2647</v>
      </c>
      <c r="C2" s="47" t="s">
        <v>1323</v>
      </c>
      <c r="D2" s="47" t="s">
        <v>1075</v>
      </c>
      <c r="E2" s="48">
        <v>3881</v>
      </c>
      <c r="F2" s="47" t="s">
        <v>1076</v>
      </c>
      <c r="G2" s="47" t="s">
        <v>1077</v>
      </c>
      <c r="H2" s="48">
        <v>139.1</v>
      </c>
      <c r="I2" s="48">
        <v>0</v>
      </c>
      <c r="J2" s="48">
        <v>39.1</v>
      </c>
      <c r="K2" s="48">
        <v>34</v>
      </c>
      <c r="L2" s="48">
        <v>84</v>
      </c>
      <c r="M2" s="48">
        <v>208.5</v>
      </c>
      <c r="N2" s="48">
        <v>408.5</v>
      </c>
      <c r="O2" s="48">
        <v>808.5</v>
      </c>
      <c r="P2" s="48">
        <v>100</v>
      </c>
      <c r="Q2" s="48">
        <v>69.5</v>
      </c>
      <c r="R2" s="48">
        <v>68.083332999999996</v>
      </c>
      <c r="S2" s="48">
        <v>67.375</v>
      </c>
      <c r="T2" s="48">
        <f>IFERROR(AVERAGE(Q2:S2),0)</f>
        <v>68.319444333333323</v>
      </c>
    </row>
    <row r="3" spans="1:20" x14ac:dyDescent="0.25">
      <c r="A3" s="47">
        <v>2648</v>
      </c>
      <c r="B3" s="47">
        <v>2648</v>
      </c>
      <c r="C3" s="47" t="s">
        <v>1324</v>
      </c>
      <c r="D3" s="47" t="s">
        <v>1075</v>
      </c>
      <c r="E3" s="48">
        <v>3881</v>
      </c>
      <c r="F3" s="47" t="s">
        <v>1076</v>
      </c>
      <c r="G3" s="47" t="s">
        <v>1077</v>
      </c>
      <c r="H3" s="48">
        <v>328.43</v>
      </c>
      <c r="I3" s="48">
        <v>0</v>
      </c>
      <c r="J3" s="48">
        <v>158.09</v>
      </c>
      <c r="K3" s="48">
        <v>75</v>
      </c>
      <c r="L3" s="48">
        <v>113</v>
      </c>
      <c r="M3" s="48">
        <v>172.89</v>
      </c>
      <c r="N3" s="48">
        <v>172.89</v>
      </c>
      <c r="O3" s="48">
        <v>1788.57</v>
      </c>
      <c r="P3" s="48">
        <v>172.89</v>
      </c>
      <c r="Q3" s="48">
        <v>57.63</v>
      </c>
      <c r="R3" s="48">
        <v>28.815000000000001</v>
      </c>
      <c r="S3" s="48">
        <v>149.04750000000001</v>
      </c>
      <c r="T3" s="48">
        <f t="shared" ref="T3:T66" si="0">IFERROR(AVERAGE(Q3:S3),0)</f>
        <v>78.497500000000002</v>
      </c>
    </row>
    <row r="4" spans="1:20" x14ac:dyDescent="0.25">
      <c r="A4" s="47">
        <v>28631</v>
      </c>
      <c r="B4" s="47">
        <v>28631</v>
      </c>
      <c r="C4" s="47" t="s">
        <v>1325</v>
      </c>
      <c r="D4" s="47" t="s">
        <v>1075</v>
      </c>
      <c r="E4" s="48">
        <v>3881</v>
      </c>
      <c r="F4" s="47" t="s">
        <v>1076</v>
      </c>
      <c r="G4" s="47" t="s">
        <v>1077</v>
      </c>
      <c r="H4" s="48">
        <v>605</v>
      </c>
      <c r="I4" s="48">
        <v>0</v>
      </c>
      <c r="J4" s="48">
        <v>605</v>
      </c>
      <c r="K4" s="48">
        <v>585</v>
      </c>
      <c r="L4" s="48">
        <v>878</v>
      </c>
      <c r="M4" s="48">
        <v>1355</v>
      </c>
      <c r="N4" s="48">
        <v>2667</v>
      </c>
      <c r="O4" s="48">
        <v>6444</v>
      </c>
      <c r="P4" s="48">
        <v>576</v>
      </c>
      <c r="Q4" s="48">
        <v>451.67</v>
      </c>
      <c r="R4" s="48">
        <v>444.5</v>
      </c>
      <c r="S4" s="48">
        <v>537</v>
      </c>
      <c r="T4" s="48">
        <f t="shared" si="0"/>
        <v>477.72333333333336</v>
      </c>
    </row>
    <row r="5" spans="1:20" x14ac:dyDescent="0.25">
      <c r="A5" s="47">
        <v>28632</v>
      </c>
      <c r="B5" s="47">
        <v>28632</v>
      </c>
      <c r="C5" s="47" t="s">
        <v>1326</v>
      </c>
      <c r="D5" s="47" t="s">
        <v>1075</v>
      </c>
      <c r="E5" s="48">
        <v>3881</v>
      </c>
      <c r="F5" s="47" t="s">
        <v>1076</v>
      </c>
      <c r="G5" s="47" t="s">
        <v>1077</v>
      </c>
      <c r="H5" s="48">
        <v>52</v>
      </c>
      <c r="I5" s="48">
        <v>0</v>
      </c>
      <c r="J5" s="48">
        <v>52</v>
      </c>
      <c r="K5" s="48">
        <v>30</v>
      </c>
      <c r="L5" s="48">
        <v>80</v>
      </c>
      <c r="M5" s="48">
        <v>113.736</v>
      </c>
      <c r="N5" s="48">
        <v>224.852</v>
      </c>
      <c r="O5" s="48">
        <v>535.39200000000005</v>
      </c>
      <c r="P5" s="48">
        <v>48.384</v>
      </c>
      <c r="Q5" s="48">
        <v>37.909999999999997</v>
      </c>
      <c r="R5" s="48">
        <v>37.475332999999999</v>
      </c>
      <c r="S5" s="48">
        <v>44.616</v>
      </c>
      <c r="T5" s="48">
        <f t="shared" si="0"/>
        <v>40.000444333333334</v>
      </c>
    </row>
    <row r="6" spans="1:20" x14ac:dyDescent="0.25">
      <c r="A6" s="47">
        <v>2869</v>
      </c>
      <c r="B6" s="47">
        <v>2869</v>
      </c>
      <c r="C6" s="47" t="s">
        <v>1327</v>
      </c>
      <c r="D6" s="47" t="s">
        <v>1075</v>
      </c>
      <c r="E6" s="48">
        <v>3881</v>
      </c>
      <c r="F6" s="47" t="s">
        <v>1076</v>
      </c>
      <c r="G6" s="47" t="s">
        <v>1077</v>
      </c>
      <c r="H6" s="48">
        <v>0</v>
      </c>
      <c r="I6" s="48">
        <v>0</v>
      </c>
      <c r="J6" s="48">
        <v>0</v>
      </c>
      <c r="K6" s="48">
        <v>0</v>
      </c>
      <c r="L6" s="48">
        <v>0</v>
      </c>
      <c r="M6" s="48"/>
      <c r="N6" s="48"/>
      <c r="O6" s="48"/>
      <c r="P6" s="48"/>
      <c r="Q6" s="48"/>
      <c r="R6" s="48"/>
      <c r="S6" s="48"/>
      <c r="T6" s="48">
        <f t="shared" si="0"/>
        <v>0</v>
      </c>
    </row>
    <row r="7" spans="1:20" x14ac:dyDescent="0.25">
      <c r="A7" s="47">
        <v>2870</v>
      </c>
      <c r="B7" s="47">
        <v>2870</v>
      </c>
      <c r="C7" s="47" t="s">
        <v>1328</v>
      </c>
      <c r="D7" s="47" t="s">
        <v>1075</v>
      </c>
      <c r="E7" s="48">
        <v>3881</v>
      </c>
      <c r="F7" s="47" t="s">
        <v>1076</v>
      </c>
      <c r="G7" s="47" t="s">
        <v>1077</v>
      </c>
      <c r="H7" s="48">
        <v>0</v>
      </c>
      <c r="I7" s="48">
        <v>0</v>
      </c>
      <c r="J7" s="48">
        <v>0</v>
      </c>
      <c r="K7" s="48">
        <v>0</v>
      </c>
      <c r="L7" s="48">
        <v>0</v>
      </c>
      <c r="M7" s="48"/>
      <c r="N7" s="48"/>
      <c r="O7" s="48"/>
      <c r="P7" s="48"/>
      <c r="Q7" s="48"/>
      <c r="R7" s="48"/>
      <c r="S7" s="48"/>
      <c r="T7" s="48">
        <f t="shared" si="0"/>
        <v>0</v>
      </c>
    </row>
    <row r="8" spans="1:20" x14ac:dyDescent="0.25">
      <c r="A8" s="47">
        <v>29812</v>
      </c>
      <c r="B8" s="47">
        <v>29812</v>
      </c>
      <c r="C8" s="47" t="s">
        <v>1329</v>
      </c>
      <c r="D8" s="47" t="s">
        <v>1075</v>
      </c>
      <c r="E8" s="48">
        <v>3881</v>
      </c>
      <c r="F8" s="47" t="s">
        <v>1076</v>
      </c>
      <c r="G8" s="47" t="s">
        <v>1077</v>
      </c>
      <c r="H8" s="48">
        <v>84</v>
      </c>
      <c r="I8" s="48">
        <v>0</v>
      </c>
      <c r="J8" s="48">
        <v>84</v>
      </c>
      <c r="K8" s="48">
        <v>78</v>
      </c>
      <c r="L8" s="48">
        <v>117</v>
      </c>
      <c r="M8" s="48">
        <v>261</v>
      </c>
      <c r="N8" s="48">
        <v>441</v>
      </c>
      <c r="O8" s="48">
        <v>800</v>
      </c>
      <c r="P8" s="48">
        <v>145</v>
      </c>
      <c r="Q8" s="48">
        <v>87</v>
      </c>
      <c r="R8" s="48">
        <v>73.5</v>
      </c>
      <c r="S8" s="48">
        <v>66.666666000000006</v>
      </c>
      <c r="T8" s="48">
        <f t="shared" si="0"/>
        <v>75.722222000000002</v>
      </c>
    </row>
    <row r="9" spans="1:20" x14ac:dyDescent="0.25">
      <c r="A9" s="47">
        <v>29813</v>
      </c>
      <c r="B9" s="47">
        <v>29813</v>
      </c>
      <c r="C9" s="47" t="s">
        <v>1330</v>
      </c>
      <c r="D9" s="47" t="s">
        <v>1075</v>
      </c>
      <c r="E9" s="48">
        <v>3881</v>
      </c>
      <c r="F9" s="47" t="s">
        <v>1076</v>
      </c>
      <c r="G9" s="47" t="s">
        <v>1077</v>
      </c>
      <c r="H9" s="48">
        <v>96</v>
      </c>
      <c r="I9" s="48">
        <v>0</v>
      </c>
      <c r="J9" s="48">
        <v>96</v>
      </c>
      <c r="K9" s="48">
        <v>94</v>
      </c>
      <c r="L9" s="48">
        <v>141</v>
      </c>
      <c r="M9" s="48">
        <v>344</v>
      </c>
      <c r="N9" s="48">
        <v>508</v>
      </c>
      <c r="O9" s="48">
        <v>1063</v>
      </c>
      <c r="P9" s="48">
        <v>216</v>
      </c>
      <c r="Q9" s="48">
        <v>114.67</v>
      </c>
      <c r="R9" s="48">
        <v>84.666666000000006</v>
      </c>
      <c r="S9" s="48">
        <v>88.583332999999996</v>
      </c>
      <c r="T9" s="48">
        <f t="shared" si="0"/>
        <v>95.973333000000011</v>
      </c>
    </row>
    <row r="10" spans="1:20" x14ac:dyDescent="0.25">
      <c r="A10" s="47">
        <v>29843</v>
      </c>
      <c r="B10" s="47">
        <v>29843</v>
      </c>
      <c r="C10" s="47" t="s">
        <v>1331</v>
      </c>
      <c r="D10" s="47" t="s">
        <v>1075</v>
      </c>
      <c r="E10" s="48">
        <v>3881</v>
      </c>
      <c r="F10" s="47" t="s">
        <v>1076</v>
      </c>
      <c r="G10" s="47" t="s">
        <v>1077</v>
      </c>
      <c r="H10" s="48">
        <v>139</v>
      </c>
      <c r="I10" s="48">
        <v>0</v>
      </c>
      <c r="J10" s="48">
        <v>139</v>
      </c>
      <c r="K10" s="48">
        <v>90</v>
      </c>
      <c r="L10" s="48">
        <v>135</v>
      </c>
      <c r="M10" s="48">
        <v>344</v>
      </c>
      <c r="N10" s="48">
        <v>508</v>
      </c>
      <c r="O10" s="48">
        <v>1025</v>
      </c>
      <c r="P10" s="48">
        <v>216</v>
      </c>
      <c r="Q10" s="48">
        <v>114.67</v>
      </c>
      <c r="R10" s="48">
        <v>84.666666000000006</v>
      </c>
      <c r="S10" s="48">
        <v>85.416666000000006</v>
      </c>
      <c r="T10" s="48">
        <f t="shared" si="0"/>
        <v>94.917777333333333</v>
      </c>
    </row>
    <row r="11" spans="1:20" x14ac:dyDescent="0.25">
      <c r="A11" s="47">
        <v>29845</v>
      </c>
      <c r="B11" s="47">
        <v>29845</v>
      </c>
      <c r="C11" s="47" t="s">
        <v>1332</v>
      </c>
      <c r="D11" s="47" t="s">
        <v>1075</v>
      </c>
      <c r="E11" s="48">
        <v>3881</v>
      </c>
      <c r="F11" s="47" t="s">
        <v>1076</v>
      </c>
      <c r="G11" s="47" t="s">
        <v>1077</v>
      </c>
      <c r="H11" s="48">
        <v>92</v>
      </c>
      <c r="I11" s="48">
        <v>0</v>
      </c>
      <c r="J11" s="48">
        <v>92</v>
      </c>
      <c r="K11" s="48">
        <v>92</v>
      </c>
      <c r="L11" s="48">
        <v>138</v>
      </c>
      <c r="M11" s="48">
        <v>344</v>
      </c>
      <c r="N11" s="48">
        <v>508</v>
      </c>
      <c r="O11" s="48">
        <v>1078</v>
      </c>
      <c r="P11" s="48">
        <v>216</v>
      </c>
      <c r="Q11" s="48">
        <v>114.67</v>
      </c>
      <c r="R11" s="48">
        <v>84.666666000000006</v>
      </c>
      <c r="S11" s="48">
        <v>89.833332999999996</v>
      </c>
      <c r="T11" s="48">
        <f t="shared" si="0"/>
        <v>96.389999666666668</v>
      </c>
    </row>
    <row r="12" spans="1:20" x14ac:dyDescent="0.25">
      <c r="A12" s="47">
        <v>29846</v>
      </c>
      <c r="B12" s="47">
        <v>29846</v>
      </c>
      <c r="C12" s="47" t="s">
        <v>1333</v>
      </c>
      <c r="D12" s="47" t="s">
        <v>1075</v>
      </c>
      <c r="E12" s="48">
        <v>3881</v>
      </c>
      <c r="F12" s="47" t="s">
        <v>1076</v>
      </c>
      <c r="G12" s="47" t="s">
        <v>1077</v>
      </c>
      <c r="H12" s="48">
        <v>186</v>
      </c>
      <c r="I12" s="48">
        <v>0</v>
      </c>
      <c r="J12" s="48">
        <v>186</v>
      </c>
      <c r="K12" s="48">
        <v>177</v>
      </c>
      <c r="L12" s="48">
        <v>266</v>
      </c>
      <c r="M12" s="48">
        <v>688</v>
      </c>
      <c r="N12" s="48">
        <v>1016</v>
      </c>
      <c r="O12" s="48">
        <v>2013</v>
      </c>
      <c r="P12" s="48">
        <v>432</v>
      </c>
      <c r="Q12" s="48">
        <v>229.33</v>
      </c>
      <c r="R12" s="48">
        <v>169.33333300000001</v>
      </c>
      <c r="S12" s="48">
        <v>167.75</v>
      </c>
      <c r="T12" s="48">
        <f t="shared" si="0"/>
        <v>188.80444433333332</v>
      </c>
    </row>
    <row r="13" spans="1:20" x14ac:dyDescent="0.25">
      <c r="A13" s="47">
        <v>29848</v>
      </c>
      <c r="B13" s="47">
        <v>29848</v>
      </c>
      <c r="C13" s="47" t="s">
        <v>1334</v>
      </c>
      <c r="D13" s="47" t="s">
        <v>1075</v>
      </c>
      <c r="E13" s="48">
        <v>3881</v>
      </c>
      <c r="F13" s="47" t="s">
        <v>1076</v>
      </c>
      <c r="G13" s="47" t="s">
        <v>1077</v>
      </c>
      <c r="H13" s="48">
        <v>155</v>
      </c>
      <c r="I13" s="48">
        <v>0</v>
      </c>
      <c r="J13" s="48">
        <v>155</v>
      </c>
      <c r="K13" s="48">
        <v>155</v>
      </c>
      <c r="L13" s="48">
        <v>233</v>
      </c>
      <c r="M13" s="48">
        <v>520</v>
      </c>
      <c r="N13" s="48">
        <v>880</v>
      </c>
      <c r="O13" s="48">
        <v>1598</v>
      </c>
      <c r="P13" s="48">
        <v>288</v>
      </c>
      <c r="Q13" s="48">
        <v>173.33</v>
      </c>
      <c r="R13" s="48">
        <v>146.66666599999999</v>
      </c>
      <c r="S13" s="48">
        <v>133.16666599999999</v>
      </c>
      <c r="T13" s="48">
        <f t="shared" si="0"/>
        <v>151.05444399999999</v>
      </c>
    </row>
    <row r="14" spans="1:20" x14ac:dyDescent="0.25">
      <c r="A14" s="47">
        <v>29849</v>
      </c>
      <c r="B14" s="47">
        <v>29849</v>
      </c>
      <c r="C14" s="47" t="s">
        <v>1335</v>
      </c>
      <c r="D14" s="47" t="s">
        <v>1075</v>
      </c>
      <c r="E14" s="48">
        <v>3881</v>
      </c>
      <c r="F14" s="47" t="s">
        <v>1076</v>
      </c>
      <c r="G14" s="47" t="s">
        <v>1077</v>
      </c>
      <c r="H14" s="48">
        <v>78</v>
      </c>
      <c r="I14" s="48">
        <v>0</v>
      </c>
      <c r="J14" s="48">
        <v>78</v>
      </c>
      <c r="K14" s="48">
        <v>78</v>
      </c>
      <c r="L14" s="48">
        <v>117</v>
      </c>
      <c r="M14" s="48">
        <v>260</v>
      </c>
      <c r="N14" s="48">
        <v>440</v>
      </c>
      <c r="O14" s="48">
        <v>799</v>
      </c>
      <c r="P14" s="48">
        <v>144</v>
      </c>
      <c r="Q14" s="48">
        <v>86.67</v>
      </c>
      <c r="R14" s="48">
        <v>73.333332999999996</v>
      </c>
      <c r="S14" s="48">
        <v>66.583332999999996</v>
      </c>
      <c r="T14" s="48">
        <f t="shared" si="0"/>
        <v>75.52888866666666</v>
      </c>
    </row>
    <row r="15" spans="1:20" x14ac:dyDescent="0.25">
      <c r="A15" s="47">
        <v>29851</v>
      </c>
      <c r="B15" s="47">
        <v>29851</v>
      </c>
      <c r="C15" s="47" t="s">
        <v>1336</v>
      </c>
      <c r="D15" s="47" t="s">
        <v>1075</v>
      </c>
      <c r="E15" s="48">
        <v>3881</v>
      </c>
      <c r="F15" s="47" t="s">
        <v>1076</v>
      </c>
      <c r="G15" s="47" t="s">
        <v>1077</v>
      </c>
      <c r="H15" s="48">
        <v>102</v>
      </c>
      <c r="I15" s="48">
        <v>0</v>
      </c>
      <c r="J15" s="48">
        <v>102</v>
      </c>
      <c r="K15" s="48">
        <v>78</v>
      </c>
      <c r="L15" s="48">
        <v>117</v>
      </c>
      <c r="M15" s="48">
        <v>260</v>
      </c>
      <c r="N15" s="48">
        <v>440</v>
      </c>
      <c r="O15" s="48">
        <v>799</v>
      </c>
      <c r="P15" s="48">
        <v>144</v>
      </c>
      <c r="Q15" s="48">
        <v>86.67</v>
      </c>
      <c r="R15" s="48">
        <v>73.333332999999996</v>
      </c>
      <c r="S15" s="48">
        <v>66.583332999999996</v>
      </c>
      <c r="T15" s="48">
        <f t="shared" si="0"/>
        <v>75.52888866666666</v>
      </c>
    </row>
    <row r="16" spans="1:20" x14ac:dyDescent="0.25">
      <c r="A16" s="47">
        <v>3050</v>
      </c>
      <c r="B16" s="47">
        <v>3050</v>
      </c>
      <c r="C16" s="47" t="s">
        <v>1337</v>
      </c>
      <c r="D16" s="47" t="s">
        <v>1075</v>
      </c>
      <c r="E16" s="48">
        <v>3881</v>
      </c>
      <c r="F16" s="47" t="s">
        <v>1076</v>
      </c>
      <c r="G16" s="47" t="s">
        <v>1077</v>
      </c>
      <c r="H16" s="48">
        <v>0</v>
      </c>
      <c r="I16" s="48">
        <v>0</v>
      </c>
      <c r="J16" s="48">
        <v>0</v>
      </c>
      <c r="K16" s="48">
        <v>0</v>
      </c>
      <c r="L16" s="48">
        <v>0</v>
      </c>
      <c r="M16" s="48"/>
      <c r="N16" s="48"/>
      <c r="O16" s="48"/>
      <c r="P16" s="48"/>
      <c r="Q16" s="48"/>
      <c r="R16" s="48"/>
      <c r="S16" s="48"/>
      <c r="T16" s="48">
        <f t="shared" si="0"/>
        <v>0</v>
      </c>
    </row>
    <row r="17" spans="1:20" x14ac:dyDescent="0.25">
      <c r="A17" s="47">
        <v>31166</v>
      </c>
      <c r="B17" s="47">
        <v>31166</v>
      </c>
      <c r="C17" s="47" t="s">
        <v>1338</v>
      </c>
      <c r="D17" s="47" t="s">
        <v>1075</v>
      </c>
      <c r="E17" s="48">
        <v>3881</v>
      </c>
      <c r="F17" s="47" t="s">
        <v>1076</v>
      </c>
      <c r="G17" s="47" t="s">
        <v>1077</v>
      </c>
      <c r="H17" s="48">
        <v>166</v>
      </c>
      <c r="I17" s="48">
        <v>0</v>
      </c>
      <c r="J17" s="48">
        <v>166</v>
      </c>
      <c r="K17" s="48">
        <v>0</v>
      </c>
      <c r="L17" s="48">
        <v>0</v>
      </c>
      <c r="M17" s="48"/>
      <c r="N17" s="48"/>
      <c r="O17" s="48"/>
      <c r="P17" s="48"/>
      <c r="Q17" s="48"/>
      <c r="R17" s="48"/>
      <c r="S17" s="48"/>
      <c r="T17" s="48">
        <f t="shared" si="0"/>
        <v>0</v>
      </c>
    </row>
    <row r="18" spans="1:20" x14ac:dyDescent="0.25">
      <c r="A18" s="47">
        <v>3165</v>
      </c>
      <c r="B18" s="47">
        <v>3165</v>
      </c>
      <c r="C18" s="47" t="s">
        <v>1339</v>
      </c>
      <c r="D18" s="47" t="s">
        <v>1075</v>
      </c>
      <c r="E18" s="48">
        <v>3881</v>
      </c>
      <c r="F18" s="47" t="s">
        <v>1076</v>
      </c>
      <c r="G18" s="47" t="s">
        <v>1077</v>
      </c>
      <c r="H18" s="48">
        <v>0</v>
      </c>
      <c r="I18" s="48">
        <v>0</v>
      </c>
      <c r="J18" s="48">
        <v>0</v>
      </c>
      <c r="K18" s="48">
        <v>0</v>
      </c>
      <c r="L18" s="48">
        <v>0</v>
      </c>
      <c r="M18" s="48"/>
      <c r="N18" s="48"/>
      <c r="O18" s="48"/>
      <c r="P18" s="48"/>
      <c r="Q18" s="48"/>
      <c r="R18" s="48"/>
      <c r="S18" s="48"/>
      <c r="T18" s="48">
        <f t="shared" si="0"/>
        <v>0</v>
      </c>
    </row>
    <row r="19" spans="1:20" x14ac:dyDescent="0.25">
      <c r="A19" s="47">
        <v>3167</v>
      </c>
      <c r="B19" s="47">
        <v>3167</v>
      </c>
      <c r="C19" s="47" t="s">
        <v>1340</v>
      </c>
      <c r="D19" s="47" t="s">
        <v>1075</v>
      </c>
      <c r="E19" s="48">
        <v>3881</v>
      </c>
      <c r="F19" s="47" t="s">
        <v>1076</v>
      </c>
      <c r="G19" s="47" t="s">
        <v>1077</v>
      </c>
      <c r="H19" s="48">
        <v>114.498</v>
      </c>
      <c r="I19" s="48">
        <v>0</v>
      </c>
      <c r="J19" s="48">
        <v>114.498</v>
      </c>
      <c r="K19" s="48">
        <v>75</v>
      </c>
      <c r="L19" s="48">
        <v>113</v>
      </c>
      <c r="M19" s="48">
        <v>202.54</v>
      </c>
      <c r="N19" s="48">
        <v>258.3</v>
      </c>
      <c r="O19" s="48">
        <v>441.06</v>
      </c>
      <c r="P19" s="48">
        <v>29.52</v>
      </c>
      <c r="Q19" s="48">
        <v>67.510000000000005</v>
      </c>
      <c r="R19" s="48">
        <v>43.05</v>
      </c>
      <c r="S19" s="48">
        <v>36.755000000000003</v>
      </c>
      <c r="T19" s="48">
        <f t="shared" si="0"/>
        <v>49.104999999999997</v>
      </c>
    </row>
    <row r="20" spans="1:20" x14ac:dyDescent="0.25">
      <c r="A20" s="47">
        <v>3168</v>
      </c>
      <c r="B20" s="47">
        <v>3168</v>
      </c>
      <c r="C20" s="47" t="s">
        <v>1341</v>
      </c>
      <c r="D20" s="47" t="s">
        <v>1075</v>
      </c>
      <c r="E20" s="48">
        <v>3881</v>
      </c>
      <c r="F20" s="47" t="s">
        <v>1076</v>
      </c>
      <c r="G20" s="47" t="s">
        <v>1077</v>
      </c>
      <c r="H20" s="48">
        <v>69.042518999999999</v>
      </c>
      <c r="I20" s="48">
        <v>0</v>
      </c>
      <c r="J20" s="48">
        <v>54.042543000000002</v>
      </c>
      <c r="K20" s="48">
        <v>43</v>
      </c>
      <c r="L20" s="48">
        <v>93</v>
      </c>
      <c r="M20" s="48">
        <v>124.08313800000001</v>
      </c>
      <c r="N20" s="48">
        <v>186.08304200000001</v>
      </c>
      <c r="O20" s="48">
        <v>520.95755299999996</v>
      </c>
      <c r="P20" s="48">
        <v>62.499899999999997</v>
      </c>
      <c r="Q20" s="48">
        <v>41.36</v>
      </c>
      <c r="R20" s="48">
        <v>31.013839999999998</v>
      </c>
      <c r="S20" s="48">
        <v>43.413128999999998</v>
      </c>
      <c r="T20" s="48">
        <f t="shared" si="0"/>
        <v>38.595656333333331</v>
      </c>
    </row>
    <row r="21" spans="1:20" x14ac:dyDescent="0.25">
      <c r="A21" s="47">
        <v>3494</v>
      </c>
      <c r="B21" s="47">
        <v>3494</v>
      </c>
      <c r="C21" s="47" t="s">
        <v>1342</v>
      </c>
      <c r="D21" s="47" t="s">
        <v>1075</v>
      </c>
      <c r="E21" s="48">
        <v>3881</v>
      </c>
      <c r="F21" s="47" t="s">
        <v>1076</v>
      </c>
      <c r="G21" s="47" t="s">
        <v>1077</v>
      </c>
      <c r="H21" s="48">
        <v>10</v>
      </c>
      <c r="I21" s="48">
        <v>0</v>
      </c>
      <c r="J21" s="48">
        <v>8</v>
      </c>
      <c r="K21" s="48">
        <v>5</v>
      </c>
      <c r="L21" s="48">
        <v>55</v>
      </c>
      <c r="M21" s="48">
        <v>10</v>
      </c>
      <c r="N21" s="48">
        <v>18</v>
      </c>
      <c r="O21" s="48">
        <v>28</v>
      </c>
      <c r="P21" s="48"/>
      <c r="Q21" s="48">
        <v>3.33</v>
      </c>
      <c r="R21" s="48">
        <v>3</v>
      </c>
      <c r="S21" s="48">
        <v>2.3333330000000001</v>
      </c>
      <c r="T21" s="48">
        <f t="shared" si="0"/>
        <v>2.8877776666666666</v>
      </c>
    </row>
    <row r="22" spans="1:20" x14ac:dyDescent="0.25">
      <c r="A22" s="47">
        <v>3500</v>
      </c>
      <c r="B22" s="47">
        <v>3500</v>
      </c>
      <c r="C22" s="47" t="s">
        <v>1343</v>
      </c>
      <c r="D22" s="47" t="s">
        <v>1075</v>
      </c>
      <c r="E22" s="48">
        <v>3881</v>
      </c>
      <c r="F22" s="47" t="s">
        <v>1076</v>
      </c>
      <c r="G22" s="47" t="s">
        <v>1077</v>
      </c>
      <c r="H22" s="48">
        <v>447</v>
      </c>
      <c r="I22" s="48">
        <v>0</v>
      </c>
      <c r="J22" s="48">
        <v>368</v>
      </c>
      <c r="K22" s="48">
        <v>436</v>
      </c>
      <c r="L22" s="48">
        <v>654</v>
      </c>
      <c r="M22" s="48">
        <v>962</v>
      </c>
      <c r="N22" s="48">
        <v>2077</v>
      </c>
      <c r="O22" s="48">
        <v>4450</v>
      </c>
      <c r="P22" s="48">
        <v>399</v>
      </c>
      <c r="Q22" s="48">
        <v>320.67</v>
      </c>
      <c r="R22" s="48">
        <v>346.16666600000002</v>
      </c>
      <c r="S22" s="48">
        <v>370.83333299999998</v>
      </c>
      <c r="T22" s="48">
        <f t="shared" si="0"/>
        <v>345.88999966666665</v>
      </c>
    </row>
    <row r="23" spans="1:20" x14ac:dyDescent="0.25">
      <c r="A23" s="47">
        <v>3501</v>
      </c>
      <c r="B23" s="47">
        <v>3501</v>
      </c>
      <c r="C23" s="47" t="s">
        <v>1344</v>
      </c>
      <c r="D23" s="47" t="s">
        <v>1075</v>
      </c>
      <c r="E23" s="48">
        <v>3881</v>
      </c>
      <c r="F23" s="47" t="s">
        <v>1076</v>
      </c>
      <c r="G23" s="47" t="s">
        <v>1077</v>
      </c>
      <c r="H23" s="48">
        <v>88</v>
      </c>
      <c r="I23" s="48">
        <v>0</v>
      </c>
      <c r="J23" s="48">
        <v>88</v>
      </c>
      <c r="K23" s="48">
        <v>76</v>
      </c>
      <c r="L23" s="48">
        <v>114</v>
      </c>
      <c r="M23" s="48">
        <v>166</v>
      </c>
      <c r="N23" s="48">
        <v>243</v>
      </c>
      <c r="O23" s="48">
        <v>1081</v>
      </c>
      <c r="P23" s="48">
        <v>62</v>
      </c>
      <c r="Q23" s="48">
        <v>55.33</v>
      </c>
      <c r="R23" s="48">
        <v>40.5</v>
      </c>
      <c r="S23" s="48">
        <v>90.083332999999996</v>
      </c>
      <c r="T23" s="48">
        <f t="shared" si="0"/>
        <v>61.971111000000001</v>
      </c>
    </row>
    <row r="24" spans="1:20" x14ac:dyDescent="0.25">
      <c r="A24" s="47">
        <v>3502</v>
      </c>
      <c r="B24" s="47">
        <v>3502</v>
      </c>
      <c r="C24" s="47" t="s">
        <v>1345</v>
      </c>
      <c r="D24" s="47" t="s">
        <v>1075</v>
      </c>
      <c r="E24" s="48">
        <v>3881</v>
      </c>
      <c r="F24" s="47" t="s">
        <v>1076</v>
      </c>
      <c r="G24" s="47" t="s">
        <v>1077</v>
      </c>
      <c r="H24" s="48">
        <v>367</v>
      </c>
      <c r="I24" s="48">
        <v>0</v>
      </c>
      <c r="J24" s="48">
        <v>367</v>
      </c>
      <c r="K24" s="48">
        <v>332</v>
      </c>
      <c r="L24" s="48">
        <v>498</v>
      </c>
      <c r="M24" s="48">
        <v>633</v>
      </c>
      <c r="N24" s="48">
        <v>1181</v>
      </c>
      <c r="O24" s="48">
        <v>2239</v>
      </c>
      <c r="P24" s="48">
        <v>132</v>
      </c>
      <c r="Q24" s="48">
        <v>211</v>
      </c>
      <c r="R24" s="48">
        <v>196.83333300000001</v>
      </c>
      <c r="S24" s="48">
        <v>186.58333300000001</v>
      </c>
      <c r="T24" s="48">
        <f t="shared" si="0"/>
        <v>198.1388886666667</v>
      </c>
    </row>
    <row r="25" spans="1:20" x14ac:dyDescent="0.25">
      <c r="A25" s="47">
        <v>3503</v>
      </c>
      <c r="B25" s="47">
        <v>3503</v>
      </c>
      <c r="C25" s="47" t="s">
        <v>1346</v>
      </c>
      <c r="D25" s="47" t="s">
        <v>1075</v>
      </c>
      <c r="E25" s="48">
        <v>3881</v>
      </c>
      <c r="F25" s="47" t="s">
        <v>1076</v>
      </c>
      <c r="G25" s="47" t="s">
        <v>1077</v>
      </c>
      <c r="H25" s="48">
        <v>25</v>
      </c>
      <c r="I25" s="48">
        <v>0</v>
      </c>
      <c r="J25" s="48">
        <v>25</v>
      </c>
      <c r="K25" s="48">
        <v>37</v>
      </c>
      <c r="L25" s="48">
        <v>87</v>
      </c>
      <c r="M25" s="48">
        <v>160</v>
      </c>
      <c r="N25" s="48">
        <v>271</v>
      </c>
      <c r="O25" s="48">
        <v>533</v>
      </c>
      <c r="P25" s="48">
        <v>107</v>
      </c>
      <c r="Q25" s="48">
        <v>53.33</v>
      </c>
      <c r="R25" s="48">
        <v>45.166665999999999</v>
      </c>
      <c r="S25" s="48">
        <v>44.416665999999999</v>
      </c>
      <c r="T25" s="48">
        <f t="shared" si="0"/>
        <v>47.637777333333332</v>
      </c>
    </row>
    <row r="26" spans="1:20" x14ac:dyDescent="0.25">
      <c r="A26" s="47">
        <v>3504</v>
      </c>
      <c r="B26" s="47">
        <v>3504</v>
      </c>
      <c r="C26" s="47" t="s">
        <v>1347</v>
      </c>
      <c r="D26" s="47" t="s">
        <v>1075</v>
      </c>
      <c r="E26" s="48">
        <v>3881</v>
      </c>
      <c r="F26" s="47" t="s">
        <v>1076</v>
      </c>
      <c r="G26" s="47" t="s">
        <v>1077</v>
      </c>
      <c r="H26" s="48">
        <v>127</v>
      </c>
      <c r="I26" s="48">
        <v>0.25</v>
      </c>
      <c r="J26" s="48">
        <v>107</v>
      </c>
      <c r="K26" s="48">
        <v>98</v>
      </c>
      <c r="L26" s="48">
        <v>147</v>
      </c>
      <c r="M26" s="48">
        <v>198.25</v>
      </c>
      <c r="N26" s="48">
        <v>443</v>
      </c>
      <c r="O26" s="48">
        <v>934</v>
      </c>
      <c r="P26" s="48">
        <v>81.25</v>
      </c>
      <c r="Q26" s="48">
        <v>66.08</v>
      </c>
      <c r="R26" s="48">
        <v>73.833332999999996</v>
      </c>
      <c r="S26" s="48">
        <v>77.833332999999996</v>
      </c>
      <c r="T26" s="48">
        <f t="shared" si="0"/>
        <v>72.582222000000002</v>
      </c>
    </row>
    <row r="27" spans="1:20" x14ac:dyDescent="0.25">
      <c r="A27" s="47">
        <v>3505</v>
      </c>
      <c r="B27" s="47">
        <v>3505</v>
      </c>
      <c r="C27" s="47" t="s">
        <v>1348</v>
      </c>
      <c r="D27" s="47" t="s">
        <v>1075</v>
      </c>
      <c r="E27" s="48">
        <v>3881</v>
      </c>
      <c r="F27" s="47" t="s">
        <v>1076</v>
      </c>
      <c r="G27" s="47" t="s">
        <v>1077</v>
      </c>
      <c r="H27" s="48">
        <v>39</v>
      </c>
      <c r="I27" s="48">
        <v>0</v>
      </c>
      <c r="J27" s="48">
        <v>39</v>
      </c>
      <c r="K27" s="48">
        <v>21</v>
      </c>
      <c r="L27" s="48">
        <v>71</v>
      </c>
      <c r="M27" s="48">
        <v>46.25</v>
      </c>
      <c r="N27" s="48">
        <v>73.25</v>
      </c>
      <c r="O27" s="48">
        <v>288.5</v>
      </c>
      <c r="P27" s="48">
        <v>21.5</v>
      </c>
      <c r="Q27" s="48">
        <v>15.42</v>
      </c>
      <c r="R27" s="48">
        <v>12.208333</v>
      </c>
      <c r="S27" s="48">
        <v>24.041665999999999</v>
      </c>
      <c r="T27" s="48">
        <f t="shared" si="0"/>
        <v>17.223333</v>
      </c>
    </row>
    <row r="28" spans="1:20" x14ac:dyDescent="0.25">
      <c r="A28" s="47">
        <v>3506</v>
      </c>
      <c r="B28" s="47">
        <v>3506</v>
      </c>
      <c r="C28" s="47" t="s">
        <v>1349</v>
      </c>
      <c r="D28" s="47" t="s">
        <v>1075</v>
      </c>
      <c r="E28" s="48">
        <v>3881</v>
      </c>
      <c r="F28" s="47" t="s">
        <v>1076</v>
      </c>
      <c r="G28" s="47" t="s">
        <v>1077</v>
      </c>
      <c r="H28" s="48">
        <v>68.25</v>
      </c>
      <c r="I28" s="48">
        <v>0</v>
      </c>
      <c r="J28" s="48">
        <v>68.25</v>
      </c>
      <c r="K28" s="48">
        <v>68</v>
      </c>
      <c r="L28" s="48">
        <v>102</v>
      </c>
      <c r="M28" s="48">
        <v>138.75</v>
      </c>
      <c r="N28" s="48">
        <v>250</v>
      </c>
      <c r="O28" s="48">
        <v>475.75</v>
      </c>
      <c r="P28" s="48">
        <v>30.5</v>
      </c>
      <c r="Q28" s="48">
        <v>46.25</v>
      </c>
      <c r="R28" s="48">
        <v>41.666665999999999</v>
      </c>
      <c r="S28" s="48">
        <v>39.645833000000003</v>
      </c>
      <c r="T28" s="48">
        <f t="shared" si="0"/>
        <v>42.520833000000003</v>
      </c>
    </row>
    <row r="29" spans="1:20" x14ac:dyDescent="0.25">
      <c r="A29" s="47">
        <v>3507</v>
      </c>
      <c r="B29" s="47">
        <v>3507</v>
      </c>
      <c r="C29" s="47" t="s">
        <v>1350</v>
      </c>
      <c r="D29" s="47" t="s">
        <v>1075</v>
      </c>
      <c r="E29" s="48">
        <v>3881</v>
      </c>
      <c r="F29" s="47" t="s">
        <v>1076</v>
      </c>
      <c r="G29" s="47" t="s">
        <v>1077</v>
      </c>
      <c r="H29" s="48">
        <v>26.5</v>
      </c>
      <c r="I29" s="48">
        <v>0</v>
      </c>
      <c r="J29" s="48">
        <v>26.5</v>
      </c>
      <c r="K29" s="48">
        <v>6</v>
      </c>
      <c r="L29" s="48">
        <v>56</v>
      </c>
      <c r="M29" s="48">
        <v>36.25</v>
      </c>
      <c r="N29" s="48">
        <v>51.25</v>
      </c>
      <c r="O29" s="48">
        <v>132.5</v>
      </c>
      <c r="P29" s="48">
        <v>19.25</v>
      </c>
      <c r="Q29" s="48">
        <v>12.08</v>
      </c>
      <c r="R29" s="48">
        <v>8.5416659999999993</v>
      </c>
      <c r="S29" s="48">
        <v>11.041665999999999</v>
      </c>
      <c r="T29" s="48">
        <f t="shared" si="0"/>
        <v>10.554443999999998</v>
      </c>
    </row>
    <row r="30" spans="1:20" x14ac:dyDescent="0.25">
      <c r="A30" s="47">
        <v>3509</v>
      </c>
      <c r="B30" s="47">
        <v>3509</v>
      </c>
      <c r="C30" s="47" t="s">
        <v>1351</v>
      </c>
      <c r="D30" s="47" t="s">
        <v>1075</v>
      </c>
      <c r="E30" s="48">
        <v>3881</v>
      </c>
      <c r="F30" s="47" t="s">
        <v>1076</v>
      </c>
      <c r="G30" s="47" t="s">
        <v>1077</v>
      </c>
      <c r="H30" s="48">
        <v>0</v>
      </c>
      <c r="I30" s="48">
        <v>0</v>
      </c>
      <c r="J30" s="48">
        <v>0</v>
      </c>
      <c r="K30" s="48">
        <v>0</v>
      </c>
      <c r="L30" s="48">
        <v>0</v>
      </c>
      <c r="M30" s="48"/>
      <c r="N30" s="48"/>
      <c r="O30" s="48"/>
      <c r="P30" s="48"/>
      <c r="Q30" s="48"/>
      <c r="R30" s="48"/>
      <c r="S30" s="48"/>
      <c r="T30" s="48">
        <f t="shared" si="0"/>
        <v>0</v>
      </c>
    </row>
    <row r="31" spans="1:20" x14ac:dyDescent="0.25">
      <c r="A31" s="47">
        <v>35331</v>
      </c>
      <c r="B31" s="47">
        <v>35331</v>
      </c>
      <c r="C31" s="47" t="s">
        <v>1352</v>
      </c>
      <c r="D31" s="47" t="s">
        <v>1075</v>
      </c>
      <c r="E31" s="48">
        <v>3881</v>
      </c>
      <c r="F31" s="47" t="s">
        <v>1076</v>
      </c>
      <c r="G31" s="47" t="s">
        <v>1077</v>
      </c>
      <c r="H31" s="48">
        <v>11</v>
      </c>
      <c r="I31" s="48">
        <v>0</v>
      </c>
      <c r="J31" s="48">
        <v>11</v>
      </c>
      <c r="K31" s="48">
        <v>0</v>
      </c>
      <c r="L31" s="48">
        <v>0</v>
      </c>
      <c r="M31" s="48"/>
      <c r="N31" s="48"/>
      <c r="O31" s="48"/>
      <c r="P31" s="48"/>
      <c r="Q31" s="48"/>
      <c r="R31" s="48"/>
      <c r="S31" s="48"/>
      <c r="T31" s="48">
        <f t="shared" si="0"/>
        <v>0</v>
      </c>
    </row>
    <row r="32" spans="1:20" x14ac:dyDescent="0.25">
      <c r="A32" s="47">
        <v>35332</v>
      </c>
      <c r="B32" s="47">
        <v>35332</v>
      </c>
      <c r="C32" s="47" t="s">
        <v>1353</v>
      </c>
      <c r="D32" s="47" t="s">
        <v>1075</v>
      </c>
      <c r="E32" s="48">
        <v>3881</v>
      </c>
      <c r="F32" s="47" t="s">
        <v>1076</v>
      </c>
      <c r="G32" s="47" t="s">
        <v>1077</v>
      </c>
      <c r="H32" s="48">
        <v>10</v>
      </c>
      <c r="I32" s="48">
        <v>0</v>
      </c>
      <c r="J32" s="48">
        <v>10</v>
      </c>
      <c r="K32" s="48">
        <v>0</v>
      </c>
      <c r="L32" s="48">
        <v>0</v>
      </c>
      <c r="M32" s="48"/>
      <c r="N32" s="48"/>
      <c r="O32" s="48"/>
      <c r="P32" s="48"/>
      <c r="Q32" s="48"/>
      <c r="R32" s="48"/>
      <c r="S32" s="48"/>
      <c r="T32" s="48">
        <f t="shared" si="0"/>
        <v>0</v>
      </c>
    </row>
    <row r="33" spans="1:20" x14ac:dyDescent="0.25">
      <c r="A33" s="47">
        <v>36164</v>
      </c>
      <c r="B33" s="47">
        <v>36164</v>
      </c>
      <c r="C33" s="47" t="s">
        <v>1354</v>
      </c>
      <c r="D33" s="47" t="s">
        <v>1075</v>
      </c>
      <c r="E33" s="48">
        <v>3881</v>
      </c>
      <c r="F33" s="47" t="s">
        <v>1076</v>
      </c>
      <c r="G33" s="47" t="s">
        <v>1077</v>
      </c>
      <c r="H33" s="48">
        <v>17</v>
      </c>
      <c r="I33" s="48">
        <v>0</v>
      </c>
      <c r="J33" s="48">
        <v>16</v>
      </c>
      <c r="K33" s="48">
        <v>0</v>
      </c>
      <c r="L33" s="48">
        <v>10</v>
      </c>
      <c r="M33" s="48"/>
      <c r="N33" s="48"/>
      <c r="O33" s="48">
        <v>3</v>
      </c>
      <c r="P33" s="48"/>
      <c r="Q33" s="48"/>
      <c r="R33" s="48"/>
      <c r="S33" s="48">
        <v>0.25</v>
      </c>
      <c r="T33" s="48">
        <f t="shared" si="0"/>
        <v>0.25</v>
      </c>
    </row>
    <row r="34" spans="1:20" x14ac:dyDescent="0.25">
      <c r="A34" s="47">
        <v>36165</v>
      </c>
      <c r="B34" s="47">
        <v>36165</v>
      </c>
      <c r="C34" s="47" t="s">
        <v>1355</v>
      </c>
      <c r="D34" s="47" t="s">
        <v>1075</v>
      </c>
      <c r="E34" s="48">
        <v>3881</v>
      </c>
      <c r="F34" s="47" t="s">
        <v>1076</v>
      </c>
      <c r="G34" s="47" t="s">
        <v>1077</v>
      </c>
      <c r="H34" s="48">
        <v>15</v>
      </c>
      <c r="I34" s="48">
        <v>0</v>
      </c>
      <c r="J34" s="48">
        <v>15</v>
      </c>
      <c r="K34" s="48">
        <v>0</v>
      </c>
      <c r="L34" s="48">
        <v>10</v>
      </c>
      <c r="M34" s="48">
        <v>1</v>
      </c>
      <c r="N34" s="48">
        <v>2</v>
      </c>
      <c r="O34" s="48">
        <v>5</v>
      </c>
      <c r="P34" s="48"/>
      <c r="Q34" s="48">
        <v>0.33</v>
      </c>
      <c r="R34" s="48">
        <v>0.33333299999999999</v>
      </c>
      <c r="S34" s="48">
        <v>0.41666599999999998</v>
      </c>
      <c r="T34" s="48">
        <f t="shared" si="0"/>
        <v>0.35999966666666666</v>
      </c>
    </row>
    <row r="35" spans="1:20" x14ac:dyDescent="0.25">
      <c r="A35" s="47">
        <v>36166</v>
      </c>
      <c r="B35" s="47">
        <v>36166</v>
      </c>
      <c r="C35" s="47" t="s">
        <v>1356</v>
      </c>
      <c r="D35" s="47" t="s">
        <v>1075</v>
      </c>
      <c r="E35" s="48">
        <v>3881</v>
      </c>
      <c r="F35" s="47" t="s">
        <v>1076</v>
      </c>
      <c r="G35" s="47" t="s">
        <v>1077</v>
      </c>
      <c r="H35" s="48">
        <v>14</v>
      </c>
      <c r="I35" s="48">
        <v>0</v>
      </c>
      <c r="J35" s="48">
        <v>14</v>
      </c>
      <c r="K35" s="48">
        <v>0</v>
      </c>
      <c r="L35" s="48">
        <v>10</v>
      </c>
      <c r="M35" s="48"/>
      <c r="N35" s="48">
        <v>3</v>
      </c>
      <c r="O35" s="48">
        <v>6</v>
      </c>
      <c r="P35" s="48"/>
      <c r="Q35" s="48"/>
      <c r="R35" s="48">
        <v>0.5</v>
      </c>
      <c r="S35" s="48">
        <v>0.5</v>
      </c>
      <c r="T35" s="48">
        <f t="shared" si="0"/>
        <v>0.5</v>
      </c>
    </row>
    <row r="36" spans="1:20" x14ac:dyDescent="0.25">
      <c r="A36" s="47">
        <v>36167</v>
      </c>
      <c r="B36" s="47">
        <v>36167</v>
      </c>
      <c r="C36" s="47" t="s">
        <v>1357</v>
      </c>
      <c r="D36" s="47" t="s">
        <v>1075</v>
      </c>
      <c r="E36" s="48">
        <v>3881</v>
      </c>
      <c r="F36" s="47" t="s">
        <v>1076</v>
      </c>
      <c r="G36" s="47" t="s">
        <v>1077</v>
      </c>
      <c r="H36" s="48">
        <v>5</v>
      </c>
      <c r="I36" s="48">
        <v>0</v>
      </c>
      <c r="J36" s="48">
        <v>5</v>
      </c>
      <c r="K36" s="48">
        <v>0</v>
      </c>
      <c r="L36" s="48">
        <v>10</v>
      </c>
      <c r="M36" s="48"/>
      <c r="N36" s="48">
        <v>12</v>
      </c>
      <c r="O36" s="48">
        <v>15</v>
      </c>
      <c r="P36" s="48"/>
      <c r="Q36" s="48"/>
      <c r="R36" s="48">
        <v>2</v>
      </c>
      <c r="S36" s="48">
        <v>1.25</v>
      </c>
      <c r="T36" s="48">
        <f t="shared" si="0"/>
        <v>1.625</v>
      </c>
    </row>
    <row r="37" spans="1:20" x14ac:dyDescent="0.25">
      <c r="A37" s="47">
        <v>36168</v>
      </c>
      <c r="B37" s="47">
        <v>36168</v>
      </c>
      <c r="C37" s="47" t="s">
        <v>1358</v>
      </c>
      <c r="D37" s="47" t="s">
        <v>1075</v>
      </c>
      <c r="E37" s="48">
        <v>3881</v>
      </c>
      <c r="F37" s="47" t="s">
        <v>1076</v>
      </c>
      <c r="G37" s="47" t="s">
        <v>1077</v>
      </c>
      <c r="H37" s="48">
        <v>11</v>
      </c>
      <c r="I37" s="48">
        <v>0</v>
      </c>
      <c r="J37" s="48">
        <v>11</v>
      </c>
      <c r="K37" s="48">
        <v>10</v>
      </c>
      <c r="L37" s="48">
        <v>11</v>
      </c>
      <c r="M37" s="48">
        <v>26</v>
      </c>
      <c r="N37" s="48">
        <v>32</v>
      </c>
      <c r="O37" s="48">
        <v>35</v>
      </c>
      <c r="P37" s="48">
        <v>4</v>
      </c>
      <c r="Q37" s="48">
        <v>8.67</v>
      </c>
      <c r="R37" s="48">
        <v>5.3333329999999997</v>
      </c>
      <c r="S37" s="48">
        <v>2.9166660000000002</v>
      </c>
      <c r="T37" s="48">
        <f t="shared" si="0"/>
        <v>5.6399996666666672</v>
      </c>
    </row>
    <row r="38" spans="1:20" x14ac:dyDescent="0.25">
      <c r="A38" s="47">
        <v>36239</v>
      </c>
      <c r="B38" s="47">
        <v>36239</v>
      </c>
      <c r="C38" s="47" t="s">
        <v>1359</v>
      </c>
      <c r="D38" s="47" t="s">
        <v>1075</v>
      </c>
      <c r="E38" s="48">
        <v>3881</v>
      </c>
      <c r="F38" s="47" t="s">
        <v>1076</v>
      </c>
      <c r="G38" s="47" t="s">
        <v>1077</v>
      </c>
      <c r="H38" s="48">
        <v>0</v>
      </c>
      <c r="I38" s="48">
        <v>0</v>
      </c>
      <c r="J38" s="48">
        <v>0</v>
      </c>
      <c r="K38" s="48">
        <v>0</v>
      </c>
      <c r="L38" s="48">
        <v>0</v>
      </c>
      <c r="M38" s="48"/>
      <c r="N38" s="48"/>
      <c r="O38" s="48"/>
      <c r="P38" s="48"/>
      <c r="Q38" s="48"/>
      <c r="R38" s="48"/>
      <c r="S38" s="48"/>
      <c r="T38" s="48">
        <f t="shared" si="0"/>
        <v>0</v>
      </c>
    </row>
    <row r="39" spans="1:20" x14ac:dyDescent="0.25">
      <c r="A39" s="47">
        <v>36301</v>
      </c>
      <c r="B39" s="47">
        <v>36301</v>
      </c>
      <c r="C39" s="47" t="s">
        <v>1360</v>
      </c>
      <c r="D39" s="47" t="s">
        <v>1075</v>
      </c>
      <c r="E39" s="48">
        <v>3881</v>
      </c>
      <c r="F39" s="47" t="s">
        <v>1076</v>
      </c>
      <c r="G39" s="47" t="s">
        <v>1077</v>
      </c>
      <c r="H39" s="48">
        <v>0</v>
      </c>
      <c r="I39" s="48">
        <v>0</v>
      </c>
      <c r="J39" s="48">
        <v>0</v>
      </c>
      <c r="K39" s="48">
        <v>0</v>
      </c>
      <c r="L39" s="48">
        <v>0</v>
      </c>
      <c r="M39" s="48"/>
      <c r="N39" s="48"/>
      <c r="O39" s="48"/>
      <c r="P39" s="48"/>
      <c r="Q39" s="48"/>
      <c r="R39" s="48"/>
      <c r="S39" s="48"/>
      <c r="T39" s="48">
        <f t="shared" si="0"/>
        <v>0</v>
      </c>
    </row>
    <row r="40" spans="1:20" x14ac:dyDescent="0.25">
      <c r="A40" s="47">
        <v>36302</v>
      </c>
      <c r="B40" s="47">
        <v>36302</v>
      </c>
      <c r="C40" s="47" t="s">
        <v>1361</v>
      </c>
      <c r="D40" s="47" t="s">
        <v>1075</v>
      </c>
      <c r="E40" s="48">
        <v>3881</v>
      </c>
      <c r="F40" s="47" t="s">
        <v>1076</v>
      </c>
      <c r="G40" s="47" t="s">
        <v>1077</v>
      </c>
      <c r="H40" s="48">
        <v>0</v>
      </c>
      <c r="I40" s="48">
        <v>0</v>
      </c>
      <c r="J40" s="48">
        <v>0</v>
      </c>
      <c r="K40" s="48">
        <v>0</v>
      </c>
      <c r="L40" s="48">
        <v>0</v>
      </c>
      <c r="M40" s="48"/>
      <c r="N40" s="48"/>
      <c r="O40" s="48"/>
      <c r="P40" s="48"/>
      <c r="Q40" s="48"/>
      <c r="R40" s="48"/>
      <c r="S40" s="48"/>
      <c r="T40" s="48">
        <f t="shared" si="0"/>
        <v>0</v>
      </c>
    </row>
    <row r="41" spans="1:20" x14ac:dyDescent="0.25">
      <c r="A41" s="47">
        <v>36306</v>
      </c>
      <c r="B41" s="47">
        <v>36306</v>
      </c>
      <c r="C41" s="47" t="s">
        <v>1362</v>
      </c>
      <c r="D41" s="47" t="s">
        <v>1075</v>
      </c>
      <c r="E41" s="48">
        <v>3881</v>
      </c>
      <c r="F41" s="47" t="s">
        <v>1076</v>
      </c>
      <c r="G41" s="47" t="s">
        <v>1077</v>
      </c>
      <c r="H41" s="48">
        <v>0</v>
      </c>
      <c r="I41" s="48">
        <v>0</v>
      </c>
      <c r="J41" s="48">
        <v>0</v>
      </c>
      <c r="K41" s="48">
        <v>0</v>
      </c>
      <c r="L41" s="48">
        <v>0</v>
      </c>
      <c r="M41" s="48"/>
      <c r="N41" s="48"/>
      <c r="O41" s="48"/>
      <c r="P41" s="48"/>
      <c r="Q41" s="48"/>
      <c r="R41" s="48"/>
      <c r="S41" s="48"/>
      <c r="T41" s="48">
        <f t="shared" si="0"/>
        <v>0</v>
      </c>
    </row>
    <row r="42" spans="1:20" x14ac:dyDescent="0.25">
      <c r="A42" s="47">
        <v>36308</v>
      </c>
      <c r="B42" s="47">
        <v>36308</v>
      </c>
      <c r="C42" s="47" t="s">
        <v>1363</v>
      </c>
      <c r="D42" s="47" t="s">
        <v>1075</v>
      </c>
      <c r="E42" s="48">
        <v>3881</v>
      </c>
      <c r="F42" s="47" t="s">
        <v>1076</v>
      </c>
      <c r="G42" s="47" t="s">
        <v>1077</v>
      </c>
      <c r="H42" s="48">
        <v>0</v>
      </c>
      <c r="I42" s="48">
        <v>0</v>
      </c>
      <c r="J42" s="48">
        <v>0</v>
      </c>
      <c r="K42" s="48">
        <v>0</v>
      </c>
      <c r="L42" s="48">
        <v>0</v>
      </c>
      <c r="M42" s="48"/>
      <c r="N42" s="48"/>
      <c r="O42" s="48"/>
      <c r="P42" s="48"/>
      <c r="Q42" s="48"/>
      <c r="R42" s="48"/>
      <c r="S42" s="48"/>
      <c r="T42" s="48">
        <f t="shared" si="0"/>
        <v>0</v>
      </c>
    </row>
    <row r="43" spans="1:20" x14ac:dyDescent="0.25">
      <c r="A43" s="47">
        <v>36309</v>
      </c>
      <c r="B43" s="47">
        <v>36309</v>
      </c>
      <c r="C43" s="47" t="s">
        <v>1364</v>
      </c>
      <c r="D43" s="47" t="s">
        <v>1075</v>
      </c>
      <c r="E43" s="48">
        <v>3881</v>
      </c>
      <c r="F43" s="47" t="s">
        <v>1076</v>
      </c>
      <c r="G43" s="47" t="s">
        <v>1077</v>
      </c>
      <c r="H43" s="48">
        <v>0</v>
      </c>
      <c r="I43" s="48">
        <v>0</v>
      </c>
      <c r="J43" s="48">
        <v>0</v>
      </c>
      <c r="K43" s="48">
        <v>0</v>
      </c>
      <c r="L43" s="48">
        <v>0</v>
      </c>
      <c r="M43" s="48"/>
      <c r="N43" s="48"/>
      <c r="O43" s="48"/>
      <c r="P43" s="48"/>
      <c r="Q43" s="48"/>
      <c r="R43" s="48"/>
      <c r="S43" s="48"/>
      <c r="T43" s="48">
        <f t="shared" si="0"/>
        <v>0</v>
      </c>
    </row>
    <row r="44" spans="1:20" x14ac:dyDescent="0.25">
      <c r="A44" s="47">
        <v>36311</v>
      </c>
      <c r="B44" s="47">
        <v>36311</v>
      </c>
      <c r="C44" s="47" t="s">
        <v>1365</v>
      </c>
      <c r="D44" s="47" t="s">
        <v>1075</v>
      </c>
      <c r="E44" s="48">
        <v>3881</v>
      </c>
      <c r="F44" s="47" t="s">
        <v>1076</v>
      </c>
      <c r="G44" s="47" t="s">
        <v>1077</v>
      </c>
      <c r="H44" s="48">
        <v>0</v>
      </c>
      <c r="I44" s="48">
        <v>0</v>
      </c>
      <c r="J44" s="48">
        <v>0</v>
      </c>
      <c r="K44" s="48">
        <v>0</v>
      </c>
      <c r="L44" s="48">
        <v>0</v>
      </c>
      <c r="M44" s="48"/>
      <c r="N44" s="48"/>
      <c r="O44" s="48"/>
      <c r="P44" s="48"/>
      <c r="Q44" s="48"/>
      <c r="R44" s="48"/>
      <c r="S44" s="48"/>
      <c r="T44" s="48">
        <f t="shared" si="0"/>
        <v>0</v>
      </c>
    </row>
    <row r="45" spans="1:20" x14ac:dyDescent="0.25">
      <c r="A45" s="47">
        <v>36312</v>
      </c>
      <c r="B45" s="47">
        <v>36312</v>
      </c>
      <c r="C45" s="47" t="s">
        <v>1366</v>
      </c>
      <c r="D45" s="47" t="s">
        <v>1075</v>
      </c>
      <c r="E45" s="48">
        <v>3881</v>
      </c>
      <c r="F45" s="47" t="s">
        <v>1076</v>
      </c>
      <c r="G45" s="47" t="s">
        <v>1077</v>
      </c>
      <c r="H45" s="48">
        <v>0</v>
      </c>
      <c r="I45" s="48">
        <v>0</v>
      </c>
      <c r="J45" s="48">
        <v>0</v>
      </c>
      <c r="K45" s="48">
        <v>0</v>
      </c>
      <c r="L45" s="48">
        <v>0</v>
      </c>
      <c r="M45" s="48"/>
      <c r="N45" s="48"/>
      <c r="O45" s="48"/>
      <c r="P45" s="48"/>
      <c r="Q45" s="48"/>
      <c r="R45" s="48"/>
      <c r="S45" s="48"/>
      <c r="T45" s="48">
        <f t="shared" si="0"/>
        <v>0</v>
      </c>
    </row>
    <row r="46" spans="1:20" x14ac:dyDescent="0.25">
      <c r="A46" s="47">
        <v>36593</v>
      </c>
      <c r="B46" s="47">
        <v>36593</v>
      </c>
      <c r="C46" s="47" t="s">
        <v>1367</v>
      </c>
      <c r="D46" s="47" t="s">
        <v>1075</v>
      </c>
      <c r="E46" s="48">
        <v>3881</v>
      </c>
      <c r="F46" s="47" t="s">
        <v>1076</v>
      </c>
      <c r="G46" s="47" t="s">
        <v>1077</v>
      </c>
      <c r="H46" s="48">
        <v>0</v>
      </c>
      <c r="I46" s="48">
        <v>0</v>
      </c>
      <c r="J46" s="48">
        <v>0</v>
      </c>
      <c r="K46" s="48">
        <v>0</v>
      </c>
      <c r="L46" s="48">
        <v>0</v>
      </c>
      <c r="M46" s="48"/>
      <c r="N46" s="48"/>
      <c r="O46" s="48"/>
      <c r="P46" s="48"/>
      <c r="Q46" s="48"/>
      <c r="R46" s="48"/>
      <c r="S46" s="48"/>
      <c r="T46" s="48">
        <f t="shared" si="0"/>
        <v>0</v>
      </c>
    </row>
    <row r="47" spans="1:20" x14ac:dyDescent="0.25">
      <c r="A47" s="47">
        <v>36595</v>
      </c>
      <c r="B47" s="47">
        <v>36595</v>
      </c>
      <c r="C47" s="47" t="s">
        <v>1368</v>
      </c>
      <c r="D47" s="47" t="s">
        <v>1075</v>
      </c>
      <c r="E47" s="48">
        <v>3881</v>
      </c>
      <c r="F47" s="47" t="s">
        <v>1076</v>
      </c>
      <c r="G47" s="47" t="s">
        <v>1077</v>
      </c>
      <c r="H47" s="48">
        <v>51</v>
      </c>
      <c r="I47" s="48">
        <v>0</v>
      </c>
      <c r="J47" s="48">
        <v>51</v>
      </c>
      <c r="K47" s="48">
        <v>22</v>
      </c>
      <c r="L47" s="48">
        <v>72</v>
      </c>
      <c r="M47" s="48"/>
      <c r="N47" s="48"/>
      <c r="O47" s="48"/>
      <c r="P47" s="48"/>
      <c r="Q47" s="48"/>
      <c r="R47" s="48"/>
      <c r="S47" s="48"/>
      <c r="T47" s="48">
        <f t="shared" si="0"/>
        <v>0</v>
      </c>
    </row>
    <row r="48" spans="1:20" x14ac:dyDescent="0.25">
      <c r="A48" s="47">
        <v>36596</v>
      </c>
      <c r="B48" s="47">
        <v>36596</v>
      </c>
      <c r="C48" s="47" t="s">
        <v>1369</v>
      </c>
      <c r="D48" s="47" t="s">
        <v>1075</v>
      </c>
      <c r="E48" s="48">
        <v>3881</v>
      </c>
      <c r="F48" s="47" t="s">
        <v>1076</v>
      </c>
      <c r="G48" s="47" t="s">
        <v>1077</v>
      </c>
      <c r="H48" s="48">
        <v>52</v>
      </c>
      <c r="I48" s="48">
        <v>0</v>
      </c>
      <c r="J48" s="48">
        <v>52</v>
      </c>
      <c r="K48" s="48">
        <v>22</v>
      </c>
      <c r="L48" s="48">
        <v>72</v>
      </c>
      <c r="M48" s="48"/>
      <c r="N48" s="48"/>
      <c r="O48" s="48"/>
      <c r="P48" s="48"/>
      <c r="Q48" s="48"/>
      <c r="R48" s="48"/>
      <c r="S48" s="48"/>
      <c r="T48" s="48">
        <f t="shared" si="0"/>
        <v>0</v>
      </c>
    </row>
    <row r="49" spans="1:20" x14ac:dyDescent="0.25">
      <c r="A49" s="47">
        <v>36597</v>
      </c>
      <c r="B49" s="47">
        <v>36597</v>
      </c>
      <c r="C49" s="47" t="s">
        <v>1370</v>
      </c>
      <c r="D49" s="47" t="s">
        <v>1075</v>
      </c>
      <c r="E49" s="48">
        <v>3881</v>
      </c>
      <c r="F49" s="47" t="s">
        <v>1076</v>
      </c>
      <c r="G49" s="47" t="s">
        <v>1077</v>
      </c>
      <c r="H49" s="48">
        <v>49</v>
      </c>
      <c r="I49" s="48">
        <v>0</v>
      </c>
      <c r="J49" s="48">
        <v>49</v>
      </c>
      <c r="K49" s="48">
        <v>22</v>
      </c>
      <c r="L49" s="48">
        <v>72</v>
      </c>
      <c r="M49" s="48"/>
      <c r="N49" s="48"/>
      <c r="O49" s="48"/>
      <c r="P49" s="48"/>
      <c r="Q49" s="48"/>
      <c r="R49" s="48"/>
      <c r="S49" s="48"/>
      <c r="T49" s="48">
        <f t="shared" si="0"/>
        <v>0</v>
      </c>
    </row>
    <row r="50" spans="1:20" x14ac:dyDescent="0.25">
      <c r="A50" s="47">
        <v>36598</v>
      </c>
      <c r="B50" s="47">
        <v>36598</v>
      </c>
      <c r="C50" s="47" t="s">
        <v>1371</v>
      </c>
      <c r="D50" s="47" t="s">
        <v>1075</v>
      </c>
      <c r="E50" s="48">
        <v>3881</v>
      </c>
      <c r="F50" s="47" t="s">
        <v>1076</v>
      </c>
      <c r="G50" s="47" t="s">
        <v>1077</v>
      </c>
      <c r="H50" s="48">
        <v>51</v>
      </c>
      <c r="I50" s="48">
        <v>0</v>
      </c>
      <c r="J50" s="48">
        <v>51</v>
      </c>
      <c r="K50" s="48">
        <v>22</v>
      </c>
      <c r="L50" s="48">
        <v>72</v>
      </c>
      <c r="M50" s="48"/>
      <c r="N50" s="48"/>
      <c r="O50" s="48"/>
      <c r="P50" s="48"/>
      <c r="Q50" s="48"/>
      <c r="R50" s="48"/>
      <c r="S50" s="48"/>
      <c r="T50" s="48">
        <f t="shared" si="0"/>
        <v>0</v>
      </c>
    </row>
    <row r="51" spans="1:20" x14ac:dyDescent="0.25">
      <c r="A51" s="47">
        <v>36599</v>
      </c>
      <c r="B51" s="47">
        <v>36599</v>
      </c>
      <c r="C51" s="47" t="s">
        <v>1372</v>
      </c>
      <c r="D51" s="47" t="s">
        <v>1075</v>
      </c>
      <c r="E51" s="48">
        <v>3881</v>
      </c>
      <c r="F51" s="47" t="s">
        <v>1076</v>
      </c>
      <c r="G51" s="47" t="s">
        <v>1077</v>
      </c>
      <c r="H51" s="48">
        <v>52</v>
      </c>
      <c r="I51" s="48">
        <v>0</v>
      </c>
      <c r="J51" s="48">
        <v>52</v>
      </c>
      <c r="K51" s="48">
        <v>22</v>
      </c>
      <c r="L51" s="48">
        <v>72</v>
      </c>
      <c r="M51" s="48"/>
      <c r="N51" s="48"/>
      <c r="O51" s="48"/>
      <c r="P51" s="48"/>
      <c r="Q51" s="48"/>
      <c r="R51" s="48"/>
      <c r="S51" s="48"/>
      <c r="T51" s="48">
        <f t="shared" si="0"/>
        <v>0</v>
      </c>
    </row>
    <row r="52" spans="1:20" x14ac:dyDescent="0.25">
      <c r="A52" s="47">
        <v>36600</v>
      </c>
      <c r="B52" s="47">
        <v>36600</v>
      </c>
      <c r="C52" s="47" t="s">
        <v>1373</v>
      </c>
      <c r="D52" s="47" t="s">
        <v>1075</v>
      </c>
      <c r="E52" s="48">
        <v>3881</v>
      </c>
      <c r="F52" s="47" t="s">
        <v>1076</v>
      </c>
      <c r="G52" s="47" t="s">
        <v>1077</v>
      </c>
      <c r="H52" s="48">
        <v>51</v>
      </c>
      <c r="I52" s="48">
        <v>0</v>
      </c>
      <c r="J52" s="48">
        <v>51</v>
      </c>
      <c r="K52" s="48">
        <v>22</v>
      </c>
      <c r="L52" s="48">
        <v>72</v>
      </c>
      <c r="M52" s="48"/>
      <c r="N52" s="48"/>
      <c r="O52" s="48"/>
      <c r="P52" s="48"/>
      <c r="Q52" s="48"/>
      <c r="R52" s="48"/>
      <c r="S52" s="48"/>
      <c r="T52" s="48">
        <f t="shared" si="0"/>
        <v>0</v>
      </c>
    </row>
    <row r="53" spans="1:20" x14ac:dyDescent="0.25">
      <c r="A53" s="47">
        <v>36601</v>
      </c>
      <c r="B53" s="47">
        <v>36601</v>
      </c>
      <c r="C53" s="47" t="s">
        <v>1374</v>
      </c>
      <c r="D53" s="47" t="s">
        <v>1075</v>
      </c>
      <c r="E53" s="48">
        <v>3881</v>
      </c>
      <c r="F53" s="47" t="s">
        <v>1076</v>
      </c>
      <c r="G53" s="47" t="s">
        <v>1077</v>
      </c>
      <c r="H53" s="48">
        <v>49</v>
      </c>
      <c r="I53" s="48">
        <v>0</v>
      </c>
      <c r="J53" s="48">
        <v>49</v>
      </c>
      <c r="K53" s="48">
        <v>22</v>
      </c>
      <c r="L53" s="48">
        <v>72</v>
      </c>
      <c r="M53" s="48"/>
      <c r="N53" s="48"/>
      <c r="O53" s="48"/>
      <c r="P53" s="48"/>
      <c r="Q53" s="48"/>
      <c r="R53" s="48"/>
      <c r="S53" s="48"/>
      <c r="T53" s="48">
        <f t="shared" si="0"/>
        <v>0</v>
      </c>
    </row>
    <row r="54" spans="1:20" x14ac:dyDescent="0.25">
      <c r="A54" s="47">
        <v>36602</v>
      </c>
      <c r="B54" s="47">
        <v>36602</v>
      </c>
      <c r="C54" s="47" t="s">
        <v>1375</v>
      </c>
      <c r="D54" s="47" t="s">
        <v>1075</v>
      </c>
      <c r="E54" s="48">
        <v>3881</v>
      </c>
      <c r="F54" s="47" t="s">
        <v>1076</v>
      </c>
      <c r="G54" s="47" t="s">
        <v>1077</v>
      </c>
      <c r="H54" s="48">
        <v>51</v>
      </c>
      <c r="I54" s="48">
        <v>0</v>
      </c>
      <c r="J54" s="48">
        <v>51</v>
      </c>
      <c r="K54" s="48">
        <v>22</v>
      </c>
      <c r="L54" s="48">
        <v>72</v>
      </c>
      <c r="M54" s="48"/>
      <c r="N54" s="48"/>
      <c r="O54" s="48"/>
      <c r="P54" s="48"/>
      <c r="Q54" s="48"/>
      <c r="R54" s="48"/>
      <c r="S54" s="48"/>
      <c r="T54" s="48">
        <f t="shared" si="0"/>
        <v>0</v>
      </c>
    </row>
    <row r="55" spans="1:20" x14ac:dyDescent="0.25">
      <c r="A55" s="47">
        <v>38600</v>
      </c>
      <c r="B55" s="47">
        <v>38600</v>
      </c>
      <c r="C55" s="47" t="s">
        <v>1376</v>
      </c>
      <c r="D55" s="47" t="s">
        <v>1075</v>
      </c>
      <c r="E55" s="48">
        <v>3881</v>
      </c>
      <c r="F55" s="47" t="s">
        <v>1076</v>
      </c>
      <c r="G55" s="47" t="s">
        <v>1077</v>
      </c>
      <c r="H55" s="48">
        <v>20</v>
      </c>
      <c r="I55" s="48">
        <v>0</v>
      </c>
      <c r="J55" s="48">
        <v>20</v>
      </c>
      <c r="K55" s="48">
        <v>20</v>
      </c>
      <c r="L55" s="48">
        <v>30</v>
      </c>
      <c r="M55" s="48"/>
      <c r="N55" s="48"/>
      <c r="O55" s="48"/>
      <c r="P55" s="48"/>
      <c r="Q55" s="48"/>
      <c r="R55" s="48"/>
      <c r="S55" s="48"/>
      <c r="T55" s="48">
        <f t="shared" si="0"/>
        <v>0</v>
      </c>
    </row>
    <row r="56" spans="1:20" x14ac:dyDescent="0.25">
      <c r="A56" s="47">
        <v>3914</v>
      </c>
      <c r="B56" s="47">
        <v>3914</v>
      </c>
      <c r="C56" s="47" t="s">
        <v>1377</v>
      </c>
      <c r="D56" s="47" t="s">
        <v>1075</v>
      </c>
      <c r="E56" s="48">
        <v>3881</v>
      </c>
      <c r="F56" s="47" t="s">
        <v>1076</v>
      </c>
      <c r="G56" s="47" t="s">
        <v>1077</v>
      </c>
      <c r="H56" s="48">
        <v>62</v>
      </c>
      <c r="I56" s="48">
        <v>0</v>
      </c>
      <c r="J56" s="48">
        <v>62</v>
      </c>
      <c r="K56" s="48">
        <v>22</v>
      </c>
      <c r="L56" s="48">
        <v>72</v>
      </c>
      <c r="M56" s="48">
        <v>48</v>
      </c>
      <c r="N56" s="48">
        <v>111</v>
      </c>
      <c r="O56" s="48">
        <v>251</v>
      </c>
      <c r="P56" s="48">
        <v>40</v>
      </c>
      <c r="Q56" s="48">
        <v>16</v>
      </c>
      <c r="R56" s="48">
        <v>18.5</v>
      </c>
      <c r="S56" s="48">
        <v>20.916665999999999</v>
      </c>
      <c r="T56" s="48">
        <f t="shared" si="0"/>
        <v>18.472221999999999</v>
      </c>
    </row>
    <row r="57" spans="1:20" x14ac:dyDescent="0.25">
      <c r="A57" s="47">
        <v>39218</v>
      </c>
      <c r="B57" s="47">
        <v>39218</v>
      </c>
      <c r="C57" s="47" t="s">
        <v>1378</v>
      </c>
      <c r="D57" s="47" t="s">
        <v>1075</v>
      </c>
      <c r="E57" s="48">
        <v>3881</v>
      </c>
      <c r="F57" s="47" t="s">
        <v>1076</v>
      </c>
      <c r="G57" s="47" t="s">
        <v>1077</v>
      </c>
      <c r="H57" s="48">
        <v>0</v>
      </c>
      <c r="I57" s="48">
        <v>0</v>
      </c>
      <c r="J57" s="48">
        <v>0</v>
      </c>
      <c r="K57" s="48">
        <v>0</v>
      </c>
      <c r="L57" s="48">
        <v>0</v>
      </c>
      <c r="M57" s="48"/>
      <c r="N57" s="48"/>
      <c r="O57" s="48"/>
      <c r="P57" s="48"/>
      <c r="Q57" s="48"/>
      <c r="R57" s="48"/>
      <c r="S57" s="48"/>
      <c r="T57" s="48">
        <f t="shared" si="0"/>
        <v>0</v>
      </c>
    </row>
    <row r="58" spans="1:20" x14ac:dyDescent="0.25">
      <c r="A58" s="47">
        <v>39219</v>
      </c>
      <c r="B58" s="47">
        <v>39219</v>
      </c>
      <c r="C58" s="47" t="s">
        <v>1379</v>
      </c>
      <c r="D58" s="47" t="s">
        <v>1075</v>
      </c>
      <c r="E58" s="48">
        <v>3881</v>
      </c>
      <c r="F58" s="47" t="s">
        <v>1076</v>
      </c>
      <c r="G58" s="47" t="s">
        <v>1077</v>
      </c>
      <c r="H58" s="48">
        <v>0</v>
      </c>
      <c r="I58" s="48">
        <v>0</v>
      </c>
      <c r="J58" s="48">
        <v>0</v>
      </c>
      <c r="K58" s="48">
        <v>0</v>
      </c>
      <c r="L58" s="48">
        <v>0</v>
      </c>
      <c r="M58" s="48"/>
      <c r="N58" s="48"/>
      <c r="O58" s="48"/>
      <c r="P58" s="48"/>
      <c r="Q58" s="48"/>
      <c r="R58" s="48"/>
      <c r="S58" s="48"/>
      <c r="T58" s="48">
        <f t="shared" si="0"/>
        <v>0</v>
      </c>
    </row>
    <row r="59" spans="1:20" x14ac:dyDescent="0.25">
      <c r="A59" s="47">
        <v>3932</v>
      </c>
      <c r="B59" s="47">
        <v>3932</v>
      </c>
      <c r="C59" s="47" t="s">
        <v>1380</v>
      </c>
      <c r="D59" s="47" t="s">
        <v>1075</v>
      </c>
      <c r="E59" s="48">
        <v>3881</v>
      </c>
      <c r="F59" s="47" t="s">
        <v>1076</v>
      </c>
      <c r="G59" s="47" t="s">
        <v>1077</v>
      </c>
      <c r="H59" s="48">
        <v>0</v>
      </c>
      <c r="I59" s="48">
        <v>0</v>
      </c>
      <c r="J59" s="48">
        <v>0</v>
      </c>
      <c r="K59" s="48">
        <v>0</v>
      </c>
      <c r="L59" s="48">
        <v>0</v>
      </c>
      <c r="M59" s="48"/>
      <c r="N59" s="48"/>
      <c r="O59" s="48"/>
      <c r="P59" s="48"/>
      <c r="Q59" s="48"/>
      <c r="R59" s="48"/>
      <c r="S59" s="48"/>
      <c r="T59" s="48">
        <f t="shared" si="0"/>
        <v>0</v>
      </c>
    </row>
    <row r="60" spans="1:20" x14ac:dyDescent="0.25">
      <c r="A60" s="47">
        <v>3952</v>
      </c>
      <c r="B60" s="47">
        <v>3952</v>
      </c>
      <c r="C60" s="47" t="s">
        <v>1381</v>
      </c>
      <c r="D60" s="47" t="s">
        <v>1075</v>
      </c>
      <c r="E60" s="48">
        <v>3881</v>
      </c>
      <c r="F60" s="47" t="s">
        <v>1076</v>
      </c>
      <c r="G60" s="47" t="s">
        <v>1077</v>
      </c>
      <c r="H60" s="48">
        <v>350</v>
      </c>
      <c r="I60" s="48">
        <v>0</v>
      </c>
      <c r="J60" s="48">
        <v>350</v>
      </c>
      <c r="K60" s="48">
        <v>130</v>
      </c>
      <c r="L60" s="48">
        <v>195</v>
      </c>
      <c r="M60" s="48"/>
      <c r="N60" s="48">
        <v>300</v>
      </c>
      <c r="O60" s="48">
        <v>1076</v>
      </c>
      <c r="P60" s="48"/>
      <c r="Q60" s="48"/>
      <c r="R60" s="48">
        <v>50</v>
      </c>
      <c r="S60" s="48">
        <v>89.666666000000006</v>
      </c>
      <c r="T60" s="48">
        <f t="shared" si="0"/>
        <v>69.83333300000001</v>
      </c>
    </row>
    <row r="61" spans="1:20" x14ac:dyDescent="0.25">
      <c r="A61" s="47">
        <v>3953</v>
      </c>
      <c r="B61" s="47">
        <v>3953</v>
      </c>
      <c r="C61" s="47" t="s">
        <v>1382</v>
      </c>
      <c r="D61" s="47" t="s">
        <v>1075</v>
      </c>
      <c r="E61" s="48">
        <v>3881</v>
      </c>
      <c r="F61" s="47" t="s">
        <v>1076</v>
      </c>
      <c r="G61" s="47" t="s">
        <v>1077</v>
      </c>
      <c r="H61" s="48">
        <v>808</v>
      </c>
      <c r="I61" s="48">
        <v>510</v>
      </c>
      <c r="J61" s="48">
        <v>298</v>
      </c>
      <c r="K61" s="48">
        <v>56</v>
      </c>
      <c r="L61" s="48">
        <v>84</v>
      </c>
      <c r="M61" s="48"/>
      <c r="N61" s="48">
        <v>354</v>
      </c>
      <c r="O61" s="48">
        <v>624</v>
      </c>
      <c r="P61" s="48"/>
      <c r="Q61" s="48"/>
      <c r="R61" s="48">
        <v>59</v>
      </c>
      <c r="S61" s="48">
        <v>52</v>
      </c>
      <c r="T61" s="48">
        <f t="shared" si="0"/>
        <v>55.5</v>
      </c>
    </row>
    <row r="62" spans="1:20" x14ac:dyDescent="0.25">
      <c r="A62" s="47">
        <v>3962</v>
      </c>
      <c r="B62" s="47">
        <v>3962</v>
      </c>
      <c r="C62" s="47" t="s">
        <v>1383</v>
      </c>
      <c r="D62" s="47" t="s">
        <v>1075</v>
      </c>
      <c r="E62" s="48">
        <v>3881</v>
      </c>
      <c r="F62" s="47" t="s">
        <v>1076</v>
      </c>
      <c r="G62" s="47" t="s">
        <v>1077</v>
      </c>
      <c r="H62" s="48">
        <v>87</v>
      </c>
      <c r="I62" s="48">
        <v>0</v>
      </c>
      <c r="J62" s="48">
        <v>87</v>
      </c>
      <c r="K62" s="48">
        <v>75</v>
      </c>
      <c r="L62" s="48">
        <v>113</v>
      </c>
      <c r="M62" s="48">
        <v>150</v>
      </c>
      <c r="N62" s="48">
        <v>360</v>
      </c>
      <c r="O62" s="48">
        <v>570</v>
      </c>
      <c r="P62" s="48">
        <v>50</v>
      </c>
      <c r="Q62" s="48">
        <v>50</v>
      </c>
      <c r="R62" s="48">
        <v>60</v>
      </c>
      <c r="S62" s="48">
        <v>47.5</v>
      </c>
      <c r="T62" s="48">
        <f t="shared" si="0"/>
        <v>52.5</v>
      </c>
    </row>
    <row r="63" spans="1:20" x14ac:dyDescent="0.25">
      <c r="A63" s="47">
        <v>3963</v>
      </c>
      <c r="B63" s="47">
        <v>3963</v>
      </c>
      <c r="C63" s="47" t="s">
        <v>1384</v>
      </c>
      <c r="D63" s="47" t="s">
        <v>1075</v>
      </c>
      <c r="E63" s="48">
        <v>3881</v>
      </c>
      <c r="F63" s="47" t="s">
        <v>1076</v>
      </c>
      <c r="G63" s="47" t="s">
        <v>1077</v>
      </c>
      <c r="H63" s="48">
        <v>100</v>
      </c>
      <c r="I63" s="48">
        <v>0</v>
      </c>
      <c r="J63" s="48">
        <v>100</v>
      </c>
      <c r="K63" s="48">
        <v>10</v>
      </c>
      <c r="L63" s="48">
        <v>60</v>
      </c>
      <c r="M63" s="48"/>
      <c r="N63" s="48">
        <v>12</v>
      </c>
      <c r="O63" s="48">
        <v>152</v>
      </c>
      <c r="P63" s="48"/>
      <c r="Q63" s="48"/>
      <c r="R63" s="48">
        <v>2</v>
      </c>
      <c r="S63" s="48">
        <v>12.666665999999999</v>
      </c>
      <c r="T63" s="48">
        <f t="shared" si="0"/>
        <v>7.3333329999999997</v>
      </c>
    </row>
    <row r="64" spans="1:20" x14ac:dyDescent="0.25">
      <c r="A64" s="47">
        <v>3964</v>
      </c>
      <c r="B64" s="47">
        <v>3964</v>
      </c>
      <c r="C64" s="47" t="s">
        <v>1385</v>
      </c>
      <c r="D64" s="47" t="s">
        <v>1075</v>
      </c>
      <c r="E64" s="48">
        <v>3881</v>
      </c>
      <c r="F64" s="47" t="s">
        <v>1076</v>
      </c>
      <c r="G64" s="47" t="s">
        <v>1077</v>
      </c>
      <c r="H64" s="48">
        <v>0</v>
      </c>
      <c r="I64" s="48">
        <v>0</v>
      </c>
      <c r="J64" s="48">
        <v>0</v>
      </c>
      <c r="K64" s="48">
        <v>0</v>
      </c>
      <c r="L64" s="48">
        <v>0</v>
      </c>
      <c r="M64" s="48"/>
      <c r="N64" s="48"/>
      <c r="O64" s="48"/>
      <c r="P64" s="48"/>
      <c r="Q64" s="48"/>
      <c r="R64" s="48"/>
      <c r="S64" s="48"/>
      <c r="T64" s="48">
        <f t="shared" si="0"/>
        <v>0</v>
      </c>
    </row>
    <row r="65" spans="1:20" x14ac:dyDescent="0.25">
      <c r="A65" s="47">
        <v>3965</v>
      </c>
      <c r="B65" s="47">
        <v>3965</v>
      </c>
      <c r="C65" s="47" t="s">
        <v>1386</v>
      </c>
      <c r="D65" s="47" t="s">
        <v>1075</v>
      </c>
      <c r="E65" s="48">
        <v>3881</v>
      </c>
      <c r="F65" s="47" t="s">
        <v>1076</v>
      </c>
      <c r="G65" s="47" t="s">
        <v>1077</v>
      </c>
      <c r="H65" s="48">
        <v>22</v>
      </c>
      <c r="I65" s="48">
        <v>0</v>
      </c>
      <c r="J65" s="48">
        <v>22</v>
      </c>
      <c r="K65" s="48">
        <v>10</v>
      </c>
      <c r="L65" s="48">
        <v>60</v>
      </c>
      <c r="M65" s="48">
        <v>20</v>
      </c>
      <c r="N65" s="48">
        <v>82</v>
      </c>
      <c r="O65" s="48">
        <v>102</v>
      </c>
      <c r="P65" s="48">
        <v>20</v>
      </c>
      <c r="Q65" s="48">
        <v>6.67</v>
      </c>
      <c r="R65" s="48">
        <v>13.666665999999999</v>
      </c>
      <c r="S65" s="48">
        <v>8.5</v>
      </c>
      <c r="T65" s="48">
        <f t="shared" si="0"/>
        <v>9.6122220000000009</v>
      </c>
    </row>
    <row r="66" spans="1:20" x14ac:dyDescent="0.25">
      <c r="A66" s="47">
        <v>3966</v>
      </c>
      <c r="B66" s="47">
        <v>3966</v>
      </c>
      <c r="C66" s="47" t="s">
        <v>1387</v>
      </c>
      <c r="D66" s="47" t="s">
        <v>1075</v>
      </c>
      <c r="E66" s="48">
        <v>3881</v>
      </c>
      <c r="F66" s="47" t="s">
        <v>1076</v>
      </c>
      <c r="G66" s="47" t="s">
        <v>1077</v>
      </c>
      <c r="H66" s="48">
        <v>218</v>
      </c>
      <c r="I66" s="48">
        <v>0</v>
      </c>
      <c r="J66" s="48">
        <v>118</v>
      </c>
      <c r="K66" s="48">
        <v>112</v>
      </c>
      <c r="L66" s="48">
        <v>168</v>
      </c>
      <c r="M66" s="48">
        <v>485</v>
      </c>
      <c r="N66" s="48">
        <v>815</v>
      </c>
      <c r="O66" s="48">
        <v>915</v>
      </c>
      <c r="P66" s="48">
        <v>285</v>
      </c>
      <c r="Q66" s="48">
        <v>161.66999999999999</v>
      </c>
      <c r="R66" s="48">
        <v>135.83333300000001</v>
      </c>
      <c r="S66" s="48">
        <v>76.25</v>
      </c>
      <c r="T66" s="48">
        <f t="shared" si="0"/>
        <v>124.58444433333334</v>
      </c>
    </row>
    <row r="67" spans="1:20" x14ac:dyDescent="0.25">
      <c r="A67" s="47">
        <v>3967</v>
      </c>
      <c r="B67" s="47">
        <v>3967</v>
      </c>
      <c r="C67" s="47" t="s">
        <v>1388</v>
      </c>
      <c r="D67" s="47" t="s">
        <v>1075</v>
      </c>
      <c r="E67" s="48">
        <v>3881</v>
      </c>
      <c r="F67" s="47" t="s">
        <v>1076</v>
      </c>
      <c r="G67" s="47" t="s">
        <v>1077</v>
      </c>
      <c r="H67" s="48">
        <v>103</v>
      </c>
      <c r="I67" s="48">
        <v>0</v>
      </c>
      <c r="J67" s="48">
        <v>103</v>
      </c>
      <c r="K67" s="48">
        <v>56</v>
      </c>
      <c r="L67" s="48">
        <v>84</v>
      </c>
      <c r="M67" s="48">
        <v>110</v>
      </c>
      <c r="N67" s="48">
        <v>179</v>
      </c>
      <c r="O67" s="48">
        <v>339</v>
      </c>
      <c r="P67" s="48">
        <v>30</v>
      </c>
      <c r="Q67" s="48">
        <v>36.67</v>
      </c>
      <c r="R67" s="48">
        <v>29.833333</v>
      </c>
      <c r="S67" s="48">
        <v>28.25</v>
      </c>
      <c r="T67" s="48">
        <f t="shared" ref="T67:T130" si="1">IFERROR(AVERAGE(Q67:S67),0)</f>
        <v>31.584444333333334</v>
      </c>
    </row>
    <row r="68" spans="1:20" x14ac:dyDescent="0.25">
      <c r="A68" s="47">
        <v>4006</v>
      </c>
      <c r="B68" s="47">
        <v>4006</v>
      </c>
      <c r="C68" s="47" t="s">
        <v>1389</v>
      </c>
      <c r="D68" s="47" t="s">
        <v>1075</v>
      </c>
      <c r="E68" s="48">
        <v>3881</v>
      </c>
      <c r="F68" s="47" t="s">
        <v>1076</v>
      </c>
      <c r="G68" s="47" t="s">
        <v>1077</v>
      </c>
      <c r="H68" s="48">
        <v>123</v>
      </c>
      <c r="I68" s="48">
        <v>12</v>
      </c>
      <c r="J68" s="48">
        <v>111</v>
      </c>
      <c r="K68" s="48">
        <v>95</v>
      </c>
      <c r="L68" s="48">
        <v>143</v>
      </c>
      <c r="M68" s="48">
        <v>209</v>
      </c>
      <c r="N68" s="48">
        <v>426</v>
      </c>
      <c r="O68" s="48">
        <v>849</v>
      </c>
      <c r="P68" s="48">
        <v>209</v>
      </c>
      <c r="Q68" s="48">
        <v>69.67</v>
      </c>
      <c r="R68" s="48">
        <v>71</v>
      </c>
      <c r="S68" s="48">
        <v>70.75</v>
      </c>
      <c r="T68" s="48">
        <f t="shared" si="1"/>
        <v>70.473333333333343</v>
      </c>
    </row>
    <row r="69" spans="1:20" x14ac:dyDescent="0.25">
      <c r="A69" s="47">
        <v>4007</v>
      </c>
      <c r="B69" s="47">
        <v>4007</v>
      </c>
      <c r="C69" s="47" t="s">
        <v>1390</v>
      </c>
      <c r="D69" s="47" t="s">
        <v>1075</v>
      </c>
      <c r="E69" s="48">
        <v>3881</v>
      </c>
      <c r="F69" s="47" t="s">
        <v>1076</v>
      </c>
      <c r="G69" s="47" t="s">
        <v>1077</v>
      </c>
      <c r="H69" s="48">
        <v>57</v>
      </c>
      <c r="I69" s="48">
        <v>0</v>
      </c>
      <c r="J69" s="48">
        <v>57</v>
      </c>
      <c r="K69" s="48">
        <v>24</v>
      </c>
      <c r="L69" s="48">
        <v>74</v>
      </c>
      <c r="M69" s="48">
        <v>52</v>
      </c>
      <c r="N69" s="48">
        <v>106</v>
      </c>
      <c r="O69" s="48">
        <v>208</v>
      </c>
      <c r="P69" s="48">
        <v>52</v>
      </c>
      <c r="Q69" s="48">
        <v>17.329999999999998</v>
      </c>
      <c r="R69" s="48">
        <v>17.666665999999999</v>
      </c>
      <c r="S69" s="48">
        <v>17.333333</v>
      </c>
      <c r="T69" s="48">
        <f t="shared" si="1"/>
        <v>17.443332999999999</v>
      </c>
    </row>
    <row r="70" spans="1:20" x14ac:dyDescent="0.25">
      <c r="A70" s="47">
        <v>4008</v>
      </c>
      <c r="B70" s="47">
        <v>4008</v>
      </c>
      <c r="C70" s="47" t="s">
        <v>1391</v>
      </c>
      <c r="D70" s="47" t="s">
        <v>1075</v>
      </c>
      <c r="E70" s="48">
        <v>3881</v>
      </c>
      <c r="F70" s="47" t="s">
        <v>1076</v>
      </c>
      <c r="G70" s="47" t="s">
        <v>1077</v>
      </c>
      <c r="H70" s="48">
        <v>10.5</v>
      </c>
      <c r="I70" s="48">
        <v>0</v>
      </c>
      <c r="J70" s="48">
        <v>10.5</v>
      </c>
      <c r="K70" s="48">
        <v>18</v>
      </c>
      <c r="L70" s="48">
        <v>68</v>
      </c>
      <c r="M70" s="48">
        <v>112</v>
      </c>
      <c r="N70" s="48">
        <v>178</v>
      </c>
      <c r="O70" s="48">
        <v>434.25</v>
      </c>
      <c r="P70" s="48">
        <v>71.5</v>
      </c>
      <c r="Q70" s="48">
        <v>37.33</v>
      </c>
      <c r="R70" s="48">
        <v>29.666665999999999</v>
      </c>
      <c r="S70" s="48">
        <v>36.1875</v>
      </c>
      <c r="T70" s="48">
        <f t="shared" si="1"/>
        <v>34.394722000000002</v>
      </c>
    </row>
    <row r="71" spans="1:20" x14ac:dyDescent="0.25">
      <c r="A71" s="47">
        <v>4009</v>
      </c>
      <c r="B71" s="47">
        <v>4009</v>
      </c>
      <c r="C71" s="47" t="s">
        <v>1392</v>
      </c>
      <c r="D71" s="47" t="s">
        <v>1075</v>
      </c>
      <c r="E71" s="48">
        <v>3881</v>
      </c>
      <c r="F71" s="47" t="s">
        <v>1076</v>
      </c>
      <c r="G71" s="47" t="s">
        <v>1077</v>
      </c>
      <c r="H71" s="48">
        <v>185</v>
      </c>
      <c r="I71" s="48">
        <v>0</v>
      </c>
      <c r="J71" s="48">
        <v>185</v>
      </c>
      <c r="K71" s="48">
        <v>171</v>
      </c>
      <c r="L71" s="48">
        <v>257</v>
      </c>
      <c r="M71" s="48">
        <v>446</v>
      </c>
      <c r="N71" s="48">
        <v>711</v>
      </c>
      <c r="O71" s="48">
        <v>1774</v>
      </c>
      <c r="P71" s="48">
        <v>282</v>
      </c>
      <c r="Q71" s="48">
        <v>148.66999999999999</v>
      </c>
      <c r="R71" s="48">
        <v>118.5</v>
      </c>
      <c r="S71" s="48">
        <v>147.83333300000001</v>
      </c>
      <c r="T71" s="48">
        <f t="shared" si="1"/>
        <v>138.33444433333332</v>
      </c>
    </row>
    <row r="72" spans="1:20" x14ac:dyDescent="0.25">
      <c r="A72" s="47">
        <v>408</v>
      </c>
      <c r="B72" s="47">
        <v>408</v>
      </c>
      <c r="C72" s="47" t="s">
        <v>1393</v>
      </c>
      <c r="D72" s="47" t="s">
        <v>1075</v>
      </c>
      <c r="E72" s="48">
        <v>3881</v>
      </c>
      <c r="F72" s="47" t="s">
        <v>1076</v>
      </c>
      <c r="G72" s="47" t="s">
        <v>1077</v>
      </c>
      <c r="H72" s="48">
        <v>775</v>
      </c>
      <c r="I72" s="48">
        <v>0</v>
      </c>
      <c r="J72" s="48">
        <v>775</v>
      </c>
      <c r="K72" s="48">
        <v>775</v>
      </c>
      <c r="L72" s="48">
        <v>1163</v>
      </c>
      <c r="M72" s="48">
        <v>2038</v>
      </c>
      <c r="N72" s="48">
        <v>2878</v>
      </c>
      <c r="O72" s="48">
        <v>5949</v>
      </c>
      <c r="P72" s="48">
        <v>670</v>
      </c>
      <c r="Q72" s="48">
        <v>679.33</v>
      </c>
      <c r="R72" s="48">
        <v>479.66666600000002</v>
      </c>
      <c r="S72" s="48">
        <v>495.75</v>
      </c>
      <c r="T72" s="48">
        <f t="shared" si="1"/>
        <v>551.582222</v>
      </c>
    </row>
    <row r="73" spans="1:20" x14ac:dyDescent="0.25">
      <c r="A73" s="47">
        <v>410</v>
      </c>
      <c r="B73" s="47">
        <v>410</v>
      </c>
      <c r="C73" s="47" t="s">
        <v>1394</v>
      </c>
      <c r="D73" s="47" t="s">
        <v>1075</v>
      </c>
      <c r="E73" s="48">
        <v>3881</v>
      </c>
      <c r="F73" s="47" t="s">
        <v>1076</v>
      </c>
      <c r="G73" s="47" t="s">
        <v>1077</v>
      </c>
      <c r="H73" s="48">
        <v>59</v>
      </c>
      <c r="I73" s="48">
        <v>0</v>
      </c>
      <c r="J73" s="48">
        <v>59</v>
      </c>
      <c r="K73" s="48">
        <v>18</v>
      </c>
      <c r="L73" s="48">
        <v>68</v>
      </c>
      <c r="M73" s="48">
        <v>51</v>
      </c>
      <c r="N73" s="48">
        <v>96</v>
      </c>
      <c r="O73" s="48">
        <v>316</v>
      </c>
      <c r="P73" s="48">
        <v>50</v>
      </c>
      <c r="Q73" s="48">
        <v>17</v>
      </c>
      <c r="R73" s="48">
        <v>16</v>
      </c>
      <c r="S73" s="48">
        <v>26.333333</v>
      </c>
      <c r="T73" s="48">
        <f t="shared" si="1"/>
        <v>19.777777666666665</v>
      </c>
    </row>
    <row r="74" spans="1:20" x14ac:dyDescent="0.25">
      <c r="A74" s="47">
        <v>4116</v>
      </c>
      <c r="B74" s="47">
        <v>4116</v>
      </c>
      <c r="C74" s="47" t="s">
        <v>1395</v>
      </c>
      <c r="D74" s="47" t="s">
        <v>1075</v>
      </c>
      <c r="E74" s="48">
        <v>3881</v>
      </c>
      <c r="F74" s="47" t="s">
        <v>1076</v>
      </c>
      <c r="G74" s="47" t="s">
        <v>1077</v>
      </c>
      <c r="H74" s="48">
        <v>307</v>
      </c>
      <c r="I74" s="48">
        <v>5</v>
      </c>
      <c r="J74" s="48">
        <v>302</v>
      </c>
      <c r="K74" s="48">
        <v>279</v>
      </c>
      <c r="L74" s="48">
        <v>419</v>
      </c>
      <c r="M74" s="48">
        <v>880</v>
      </c>
      <c r="N74" s="48">
        <v>1080</v>
      </c>
      <c r="O74" s="48">
        <v>3719</v>
      </c>
      <c r="P74" s="48">
        <v>352</v>
      </c>
      <c r="Q74" s="48">
        <v>293.33</v>
      </c>
      <c r="R74" s="48">
        <v>180</v>
      </c>
      <c r="S74" s="48">
        <v>309.91666600000002</v>
      </c>
      <c r="T74" s="48">
        <f t="shared" si="1"/>
        <v>261.082222</v>
      </c>
    </row>
    <row r="75" spans="1:20" x14ac:dyDescent="0.25">
      <c r="A75" s="47">
        <v>4121</v>
      </c>
      <c r="B75" s="47">
        <v>4121</v>
      </c>
      <c r="C75" s="47" t="s">
        <v>1396</v>
      </c>
      <c r="D75" s="47" t="s">
        <v>1075</v>
      </c>
      <c r="E75" s="48">
        <v>3881</v>
      </c>
      <c r="F75" s="47" t="s">
        <v>1076</v>
      </c>
      <c r="G75" s="47" t="s">
        <v>1077</v>
      </c>
      <c r="H75" s="48">
        <v>0</v>
      </c>
      <c r="I75" s="48">
        <v>0</v>
      </c>
      <c r="J75" s="48">
        <v>0</v>
      </c>
      <c r="K75" s="48">
        <v>0</v>
      </c>
      <c r="L75" s="48">
        <v>0</v>
      </c>
      <c r="M75" s="48"/>
      <c r="N75" s="48"/>
      <c r="O75" s="48"/>
      <c r="P75" s="48"/>
      <c r="Q75" s="48"/>
      <c r="R75" s="48"/>
      <c r="S75" s="48"/>
      <c r="T75" s="48">
        <f t="shared" si="1"/>
        <v>0</v>
      </c>
    </row>
    <row r="76" spans="1:20" x14ac:dyDescent="0.25">
      <c r="A76" s="47">
        <v>4122</v>
      </c>
      <c r="B76" s="47">
        <v>4122</v>
      </c>
      <c r="C76" s="47" t="s">
        <v>1397</v>
      </c>
      <c r="D76" s="47" t="s">
        <v>1075</v>
      </c>
      <c r="E76" s="48">
        <v>3881</v>
      </c>
      <c r="F76" s="47" t="s">
        <v>1076</v>
      </c>
      <c r="G76" s="47" t="s">
        <v>1077</v>
      </c>
      <c r="H76" s="48">
        <v>-1E-4</v>
      </c>
      <c r="I76" s="48">
        <v>0</v>
      </c>
      <c r="J76" s="48">
        <v>-1E-4</v>
      </c>
      <c r="K76" s="48">
        <v>0</v>
      </c>
      <c r="L76" s="48">
        <v>0</v>
      </c>
      <c r="M76" s="48"/>
      <c r="N76" s="48"/>
      <c r="O76" s="48"/>
      <c r="P76" s="48"/>
      <c r="Q76" s="48"/>
      <c r="R76" s="48"/>
      <c r="S76" s="48"/>
      <c r="T76" s="48">
        <f t="shared" si="1"/>
        <v>0</v>
      </c>
    </row>
    <row r="77" spans="1:20" x14ac:dyDescent="0.25">
      <c r="A77" s="47">
        <v>4158</v>
      </c>
      <c r="B77" s="47">
        <v>4158</v>
      </c>
      <c r="C77" s="47" t="s">
        <v>1398</v>
      </c>
      <c r="D77" s="47" t="s">
        <v>1075</v>
      </c>
      <c r="E77" s="48">
        <v>3881</v>
      </c>
      <c r="F77" s="47" t="s">
        <v>1076</v>
      </c>
      <c r="G77" s="47" t="s">
        <v>1077</v>
      </c>
      <c r="H77" s="48">
        <v>244</v>
      </c>
      <c r="I77" s="48">
        <v>0</v>
      </c>
      <c r="J77" s="48">
        <v>244</v>
      </c>
      <c r="K77" s="48">
        <v>0</v>
      </c>
      <c r="L77" s="48">
        <v>0</v>
      </c>
      <c r="M77" s="48"/>
      <c r="N77" s="48"/>
      <c r="O77" s="48">
        <v>781</v>
      </c>
      <c r="P77" s="48"/>
      <c r="Q77" s="48"/>
      <c r="R77" s="48"/>
      <c r="S77" s="48">
        <v>65.083332999999996</v>
      </c>
      <c r="T77" s="48">
        <f t="shared" si="1"/>
        <v>65.083332999999996</v>
      </c>
    </row>
    <row r="78" spans="1:20" x14ac:dyDescent="0.25">
      <c r="A78" s="47">
        <v>4161</v>
      </c>
      <c r="B78" s="47">
        <v>4161</v>
      </c>
      <c r="C78" s="47" t="s">
        <v>1399</v>
      </c>
      <c r="D78" s="47" t="s">
        <v>1075</v>
      </c>
      <c r="E78" s="48">
        <v>3881</v>
      </c>
      <c r="F78" s="47" t="s">
        <v>1076</v>
      </c>
      <c r="G78" s="47" t="s">
        <v>1077</v>
      </c>
      <c r="H78" s="48">
        <v>0</v>
      </c>
      <c r="I78" s="48">
        <v>0</v>
      </c>
      <c r="J78" s="48">
        <v>0</v>
      </c>
      <c r="K78" s="48">
        <v>0</v>
      </c>
      <c r="L78" s="48">
        <v>0</v>
      </c>
      <c r="M78" s="48"/>
      <c r="N78" s="48"/>
      <c r="O78" s="48">
        <v>1</v>
      </c>
      <c r="P78" s="48"/>
      <c r="Q78" s="48"/>
      <c r="R78" s="48"/>
      <c r="S78" s="48">
        <v>8.3333000000000004E-2</v>
      </c>
      <c r="T78" s="48">
        <f t="shared" si="1"/>
        <v>8.3333000000000004E-2</v>
      </c>
    </row>
    <row r="79" spans="1:20" x14ac:dyDescent="0.25">
      <c r="A79" s="47">
        <v>4162</v>
      </c>
      <c r="B79" s="47">
        <v>4162</v>
      </c>
      <c r="C79" s="47" t="s">
        <v>1400</v>
      </c>
      <c r="D79" s="47" t="s">
        <v>1075</v>
      </c>
      <c r="E79" s="48">
        <v>3881</v>
      </c>
      <c r="F79" s="47" t="s">
        <v>1076</v>
      </c>
      <c r="G79" s="47" t="s">
        <v>1077</v>
      </c>
      <c r="H79" s="48">
        <v>-1E-4</v>
      </c>
      <c r="I79" s="48">
        <v>0</v>
      </c>
      <c r="J79" s="48">
        <v>-1E-4</v>
      </c>
      <c r="K79" s="48">
        <v>0</v>
      </c>
      <c r="L79" s="48">
        <v>0</v>
      </c>
      <c r="M79" s="48"/>
      <c r="N79" s="48"/>
      <c r="O79" s="48"/>
      <c r="P79" s="48"/>
      <c r="Q79" s="48"/>
      <c r="R79" s="48"/>
      <c r="S79" s="48"/>
      <c r="T79" s="48">
        <f t="shared" si="1"/>
        <v>0</v>
      </c>
    </row>
    <row r="80" spans="1:20" x14ac:dyDescent="0.25">
      <c r="A80" s="47">
        <v>4163</v>
      </c>
      <c r="B80" s="47">
        <v>4163</v>
      </c>
      <c r="C80" s="47" t="s">
        <v>1401</v>
      </c>
      <c r="D80" s="47" t="s">
        <v>1075</v>
      </c>
      <c r="E80" s="48">
        <v>3881</v>
      </c>
      <c r="F80" s="47" t="s">
        <v>1076</v>
      </c>
      <c r="G80" s="47" t="s">
        <v>1077</v>
      </c>
      <c r="H80" s="48">
        <v>0</v>
      </c>
      <c r="I80" s="48">
        <v>0</v>
      </c>
      <c r="J80" s="48">
        <v>0</v>
      </c>
      <c r="K80" s="48">
        <v>0</v>
      </c>
      <c r="L80" s="48">
        <v>0</v>
      </c>
      <c r="M80" s="48"/>
      <c r="N80" s="48"/>
      <c r="O80" s="48"/>
      <c r="P80" s="48"/>
      <c r="Q80" s="48"/>
      <c r="R80" s="48"/>
      <c r="S80" s="48"/>
      <c r="T80" s="48">
        <f t="shared" si="1"/>
        <v>0</v>
      </c>
    </row>
    <row r="81" spans="1:20" x14ac:dyDescent="0.25">
      <c r="A81" s="47">
        <v>4182</v>
      </c>
      <c r="B81" s="47">
        <v>4182</v>
      </c>
      <c r="C81" s="47" t="s">
        <v>1402</v>
      </c>
      <c r="D81" s="47" t="s">
        <v>1075</v>
      </c>
      <c r="E81" s="48">
        <v>3881</v>
      </c>
      <c r="F81" s="47" t="s">
        <v>1076</v>
      </c>
      <c r="G81" s="47" t="s">
        <v>1077</v>
      </c>
      <c r="H81" s="48">
        <v>0</v>
      </c>
      <c r="I81" s="48">
        <v>0</v>
      </c>
      <c r="J81" s="48">
        <v>0</v>
      </c>
      <c r="K81" s="48">
        <v>0</v>
      </c>
      <c r="L81" s="48">
        <v>0</v>
      </c>
      <c r="M81" s="48"/>
      <c r="N81" s="48"/>
      <c r="O81" s="48"/>
      <c r="P81" s="48"/>
      <c r="Q81" s="48"/>
      <c r="R81" s="48"/>
      <c r="S81" s="48"/>
      <c r="T81" s="48">
        <f t="shared" si="1"/>
        <v>0</v>
      </c>
    </row>
    <row r="82" spans="1:20" x14ac:dyDescent="0.25">
      <c r="A82" s="47">
        <v>4210</v>
      </c>
      <c r="B82" s="47">
        <v>4210</v>
      </c>
      <c r="C82" s="47" t="s">
        <v>1403</v>
      </c>
      <c r="D82" s="47" t="s">
        <v>1075</v>
      </c>
      <c r="E82" s="48">
        <v>3881</v>
      </c>
      <c r="F82" s="47" t="s">
        <v>1076</v>
      </c>
      <c r="G82" s="47" t="s">
        <v>1077</v>
      </c>
      <c r="H82" s="48">
        <v>0</v>
      </c>
      <c r="I82" s="48">
        <v>0</v>
      </c>
      <c r="J82" s="48">
        <v>0</v>
      </c>
      <c r="K82" s="48">
        <v>0</v>
      </c>
      <c r="L82" s="48">
        <v>0</v>
      </c>
      <c r="M82" s="48"/>
      <c r="N82" s="48"/>
      <c r="O82" s="48"/>
      <c r="P82" s="48"/>
      <c r="Q82" s="48"/>
      <c r="R82" s="48"/>
      <c r="S82" s="48"/>
      <c r="T82" s="48">
        <f t="shared" si="1"/>
        <v>0</v>
      </c>
    </row>
    <row r="83" spans="1:20" x14ac:dyDescent="0.25">
      <c r="A83" s="47">
        <v>4212</v>
      </c>
      <c r="B83" s="47">
        <v>4212</v>
      </c>
      <c r="C83" s="47" t="s">
        <v>1404</v>
      </c>
      <c r="D83" s="47" t="s">
        <v>1075</v>
      </c>
      <c r="E83" s="48">
        <v>3881</v>
      </c>
      <c r="F83" s="47" t="s">
        <v>1076</v>
      </c>
      <c r="G83" s="47" t="s">
        <v>1077</v>
      </c>
      <c r="H83" s="48">
        <v>61.741199999999999</v>
      </c>
      <c r="I83" s="48">
        <v>0</v>
      </c>
      <c r="J83" s="48">
        <v>61.741199999999999</v>
      </c>
      <c r="K83" s="48">
        <v>9</v>
      </c>
      <c r="L83" s="48">
        <v>29</v>
      </c>
      <c r="M83" s="48">
        <v>13.2</v>
      </c>
      <c r="N83" s="48">
        <v>26.25</v>
      </c>
      <c r="O83" s="48">
        <v>115.4</v>
      </c>
      <c r="P83" s="48"/>
      <c r="Q83" s="48">
        <v>4.4000000000000004</v>
      </c>
      <c r="R83" s="48">
        <v>4.375</v>
      </c>
      <c r="S83" s="48">
        <v>9.6166660000000004</v>
      </c>
      <c r="T83" s="48">
        <f t="shared" si="1"/>
        <v>6.1305553333333336</v>
      </c>
    </row>
    <row r="84" spans="1:20" x14ac:dyDescent="0.25">
      <c r="A84" s="47">
        <v>4262</v>
      </c>
      <c r="B84" s="47">
        <v>4262</v>
      </c>
      <c r="C84" s="47" t="s">
        <v>1405</v>
      </c>
      <c r="D84" s="47" t="s">
        <v>1075</v>
      </c>
      <c r="E84" s="48">
        <v>3881</v>
      </c>
      <c r="F84" s="47" t="s">
        <v>1076</v>
      </c>
      <c r="G84" s="47" t="s">
        <v>1077</v>
      </c>
      <c r="H84" s="48">
        <v>0</v>
      </c>
      <c r="I84" s="48">
        <v>0</v>
      </c>
      <c r="J84" s="48">
        <v>0</v>
      </c>
      <c r="K84" s="48">
        <v>0</v>
      </c>
      <c r="L84" s="48">
        <v>0</v>
      </c>
      <c r="M84" s="48"/>
      <c r="N84" s="48"/>
      <c r="O84" s="48"/>
      <c r="P84" s="48"/>
      <c r="Q84" s="48"/>
      <c r="R84" s="48"/>
      <c r="S84" s="48"/>
      <c r="T84" s="48">
        <f t="shared" si="1"/>
        <v>0</v>
      </c>
    </row>
    <row r="85" spans="1:20" x14ac:dyDescent="0.25">
      <c r="A85" s="47">
        <v>427</v>
      </c>
      <c r="B85" s="47">
        <v>427</v>
      </c>
      <c r="C85" s="47" t="s">
        <v>1406</v>
      </c>
      <c r="D85" s="47" t="s">
        <v>1075</v>
      </c>
      <c r="E85" s="48">
        <v>3881</v>
      </c>
      <c r="F85" s="47" t="s">
        <v>1076</v>
      </c>
      <c r="G85" s="47" t="s">
        <v>1077</v>
      </c>
      <c r="H85" s="48">
        <v>33.75</v>
      </c>
      <c r="I85" s="48">
        <v>0</v>
      </c>
      <c r="J85" s="48">
        <v>33.75</v>
      </c>
      <c r="K85" s="48">
        <v>3</v>
      </c>
      <c r="L85" s="48">
        <v>53</v>
      </c>
      <c r="M85" s="48">
        <v>8</v>
      </c>
      <c r="N85" s="48">
        <v>13</v>
      </c>
      <c r="O85" s="48">
        <v>22.5</v>
      </c>
      <c r="P85" s="48"/>
      <c r="Q85" s="48">
        <v>2.67</v>
      </c>
      <c r="R85" s="48">
        <v>2.1666660000000002</v>
      </c>
      <c r="S85" s="48">
        <v>1.875</v>
      </c>
      <c r="T85" s="48">
        <f t="shared" si="1"/>
        <v>2.237222</v>
      </c>
    </row>
    <row r="86" spans="1:20" x14ac:dyDescent="0.25">
      <c r="A86" s="47">
        <v>428</v>
      </c>
      <c r="B86" s="47">
        <v>428</v>
      </c>
      <c r="C86" s="47" t="s">
        <v>1407</v>
      </c>
      <c r="D86" s="47" t="s">
        <v>1075</v>
      </c>
      <c r="E86" s="48">
        <v>3881</v>
      </c>
      <c r="F86" s="47" t="s">
        <v>1076</v>
      </c>
      <c r="G86" s="47" t="s">
        <v>1077</v>
      </c>
      <c r="H86" s="48">
        <v>13</v>
      </c>
      <c r="I86" s="48">
        <v>0</v>
      </c>
      <c r="J86" s="48">
        <v>13</v>
      </c>
      <c r="K86" s="48">
        <v>8</v>
      </c>
      <c r="L86" s="48">
        <v>58</v>
      </c>
      <c r="M86" s="48">
        <v>6.5</v>
      </c>
      <c r="N86" s="48">
        <v>21</v>
      </c>
      <c r="O86" s="48">
        <v>122</v>
      </c>
      <c r="P86" s="48">
        <v>1</v>
      </c>
      <c r="Q86" s="48">
        <v>2.17</v>
      </c>
      <c r="R86" s="48">
        <v>3.5</v>
      </c>
      <c r="S86" s="48">
        <v>10.166665999999999</v>
      </c>
      <c r="T86" s="48">
        <f t="shared" si="1"/>
        <v>5.2788886666666661</v>
      </c>
    </row>
    <row r="87" spans="1:20" x14ac:dyDescent="0.25">
      <c r="A87" s="47">
        <v>1078</v>
      </c>
      <c r="B87" s="47">
        <v>1078</v>
      </c>
      <c r="C87" s="47" t="s">
        <v>1085</v>
      </c>
      <c r="D87" s="47" t="s">
        <v>1075</v>
      </c>
      <c r="E87" s="48">
        <v>3881</v>
      </c>
      <c r="F87" s="47" t="s">
        <v>1076</v>
      </c>
      <c r="G87" s="47" t="s">
        <v>1077</v>
      </c>
      <c r="H87" s="48">
        <v>67</v>
      </c>
      <c r="I87" s="48">
        <v>0</v>
      </c>
      <c r="J87" s="48">
        <v>66</v>
      </c>
      <c r="K87" s="48">
        <v>3</v>
      </c>
      <c r="L87" s="48">
        <v>53</v>
      </c>
      <c r="M87" s="48">
        <v>1</v>
      </c>
      <c r="N87" s="48">
        <v>16</v>
      </c>
      <c r="O87" s="48">
        <v>38</v>
      </c>
      <c r="P87" s="48"/>
      <c r="Q87" s="48">
        <v>0.33</v>
      </c>
      <c r="R87" s="48">
        <v>2.6666660000000002</v>
      </c>
      <c r="S87" s="48">
        <v>3.1666660000000002</v>
      </c>
      <c r="T87" s="48">
        <f t="shared" si="1"/>
        <v>2.0544440000000002</v>
      </c>
    </row>
    <row r="88" spans="1:20" x14ac:dyDescent="0.25">
      <c r="A88" s="47">
        <v>11543</v>
      </c>
      <c r="B88" s="47">
        <v>11543</v>
      </c>
      <c r="C88" s="47" t="s">
        <v>1092</v>
      </c>
      <c r="D88" s="47" t="s">
        <v>1075</v>
      </c>
      <c r="E88" s="48">
        <v>3881</v>
      </c>
      <c r="F88" s="47" t="s">
        <v>1076</v>
      </c>
      <c r="G88" s="47" t="s">
        <v>1077</v>
      </c>
      <c r="H88" s="48">
        <v>0</v>
      </c>
      <c r="I88" s="48">
        <v>0</v>
      </c>
      <c r="J88" s="48">
        <v>0</v>
      </c>
      <c r="K88" s="48">
        <v>0</v>
      </c>
      <c r="L88" s="48">
        <v>0</v>
      </c>
      <c r="M88" s="48"/>
      <c r="N88" s="48"/>
      <c r="O88" s="48"/>
      <c r="P88" s="48"/>
      <c r="Q88" s="48"/>
      <c r="R88" s="48"/>
      <c r="S88" s="48"/>
      <c r="T88" s="48">
        <f t="shared" si="1"/>
        <v>0</v>
      </c>
    </row>
    <row r="89" spans="1:20" x14ac:dyDescent="0.25">
      <c r="A89" s="47">
        <v>1250</v>
      </c>
      <c r="B89" s="47">
        <v>1250</v>
      </c>
      <c r="C89" s="47" t="s">
        <v>1101</v>
      </c>
      <c r="D89" s="47" t="s">
        <v>1075</v>
      </c>
      <c r="E89" s="48">
        <v>3881</v>
      </c>
      <c r="F89" s="47" t="s">
        <v>1076</v>
      </c>
      <c r="G89" s="47" t="s">
        <v>1077</v>
      </c>
      <c r="H89" s="48">
        <v>0</v>
      </c>
      <c r="I89" s="48">
        <v>0</v>
      </c>
      <c r="J89" s="48">
        <v>0</v>
      </c>
      <c r="K89" s="48">
        <v>0</v>
      </c>
      <c r="L89" s="48">
        <v>0</v>
      </c>
      <c r="M89" s="48"/>
      <c r="N89" s="48"/>
      <c r="O89" s="48"/>
      <c r="P89" s="48"/>
      <c r="Q89" s="48"/>
      <c r="R89" s="48"/>
      <c r="S89" s="48"/>
      <c r="T89" s="48">
        <f t="shared" si="1"/>
        <v>0</v>
      </c>
    </row>
    <row r="90" spans="1:20" x14ac:dyDescent="0.25">
      <c r="A90" s="47">
        <v>1255</v>
      </c>
      <c r="B90" s="47">
        <v>1255</v>
      </c>
      <c r="C90" s="47" t="s">
        <v>1102</v>
      </c>
      <c r="D90" s="47" t="s">
        <v>1075</v>
      </c>
      <c r="E90" s="48">
        <v>3881</v>
      </c>
      <c r="F90" s="47" t="s">
        <v>1076</v>
      </c>
      <c r="G90" s="47" t="s">
        <v>1077</v>
      </c>
      <c r="H90" s="48">
        <v>0</v>
      </c>
      <c r="I90" s="48">
        <v>0</v>
      </c>
      <c r="J90" s="48">
        <v>0</v>
      </c>
      <c r="K90" s="48">
        <v>0</v>
      </c>
      <c r="L90" s="48">
        <v>0</v>
      </c>
      <c r="M90" s="48"/>
      <c r="N90" s="48"/>
      <c r="O90" s="48">
        <v>0.53</v>
      </c>
      <c r="P90" s="48"/>
      <c r="Q90" s="48"/>
      <c r="R90" s="48"/>
      <c r="S90" s="48">
        <v>4.4165999999999997E-2</v>
      </c>
      <c r="T90" s="48">
        <f t="shared" si="1"/>
        <v>4.4165999999999997E-2</v>
      </c>
    </row>
    <row r="91" spans="1:20" x14ac:dyDescent="0.25">
      <c r="A91" s="47">
        <v>1321</v>
      </c>
      <c r="B91" s="47">
        <v>1321</v>
      </c>
      <c r="C91" s="47" t="s">
        <v>1123</v>
      </c>
      <c r="D91" s="47" t="s">
        <v>1075</v>
      </c>
      <c r="E91" s="48">
        <v>3881</v>
      </c>
      <c r="F91" s="47" t="s">
        <v>1076</v>
      </c>
      <c r="G91" s="47" t="s">
        <v>1077</v>
      </c>
      <c r="H91" s="48">
        <v>126</v>
      </c>
      <c r="I91" s="48">
        <v>0</v>
      </c>
      <c r="J91" s="48">
        <v>126</v>
      </c>
      <c r="K91" s="48">
        <v>0</v>
      </c>
      <c r="L91" s="48">
        <v>0</v>
      </c>
      <c r="M91" s="48"/>
      <c r="N91" s="48"/>
      <c r="O91" s="48"/>
      <c r="P91" s="48"/>
      <c r="Q91" s="48"/>
      <c r="R91" s="48"/>
      <c r="S91" s="48"/>
      <c r="T91" s="48">
        <f t="shared" si="1"/>
        <v>0</v>
      </c>
    </row>
    <row r="92" spans="1:20" x14ac:dyDescent="0.25">
      <c r="A92" s="47">
        <v>1365</v>
      </c>
      <c r="B92" s="47">
        <v>1365</v>
      </c>
      <c r="C92" s="47" t="s">
        <v>1124</v>
      </c>
      <c r="D92" s="47" t="s">
        <v>1075</v>
      </c>
      <c r="E92" s="48">
        <v>3881</v>
      </c>
      <c r="F92" s="47" t="s">
        <v>1076</v>
      </c>
      <c r="G92" s="47" t="s">
        <v>1077</v>
      </c>
      <c r="H92" s="48">
        <v>0</v>
      </c>
      <c r="I92" s="48">
        <v>0</v>
      </c>
      <c r="J92" s="48">
        <v>0</v>
      </c>
      <c r="K92" s="48">
        <v>0</v>
      </c>
      <c r="L92" s="48">
        <v>0</v>
      </c>
      <c r="M92" s="48"/>
      <c r="N92" s="48"/>
      <c r="O92" s="48"/>
      <c r="P92" s="48"/>
      <c r="Q92" s="48"/>
      <c r="R92" s="48"/>
      <c r="S92" s="48"/>
      <c r="T92" s="48">
        <f t="shared" si="1"/>
        <v>0</v>
      </c>
    </row>
    <row r="93" spans="1:20" x14ac:dyDescent="0.25">
      <c r="A93" s="47">
        <v>14246</v>
      </c>
      <c r="B93" s="47">
        <v>14246</v>
      </c>
      <c r="C93" s="47" t="s">
        <v>1125</v>
      </c>
      <c r="D93" s="47" t="s">
        <v>1075</v>
      </c>
      <c r="E93" s="48">
        <v>3881</v>
      </c>
      <c r="F93" s="47" t="s">
        <v>1076</v>
      </c>
      <c r="G93" s="47" t="s">
        <v>1077</v>
      </c>
      <c r="H93" s="48">
        <v>0</v>
      </c>
      <c r="I93" s="48">
        <v>0</v>
      </c>
      <c r="J93" s="48">
        <v>0</v>
      </c>
      <c r="K93" s="48">
        <v>0</v>
      </c>
      <c r="L93" s="48">
        <v>0</v>
      </c>
      <c r="M93" s="48"/>
      <c r="N93" s="48"/>
      <c r="O93" s="48">
        <v>0.6</v>
      </c>
      <c r="P93" s="48"/>
      <c r="Q93" s="48"/>
      <c r="R93" s="48"/>
      <c r="S93" s="48">
        <v>0.05</v>
      </c>
      <c r="T93" s="48">
        <f t="shared" si="1"/>
        <v>0.05</v>
      </c>
    </row>
    <row r="94" spans="1:20" x14ac:dyDescent="0.25">
      <c r="A94" s="47">
        <v>14247</v>
      </c>
      <c r="B94" s="47">
        <v>14247</v>
      </c>
      <c r="C94" s="47" t="s">
        <v>1126</v>
      </c>
      <c r="D94" s="47" t="s">
        <v>1075</v>
      </c>
      <c r="E94" s="48">
        <v>3881</v>
      </c>
      <c r="F94" s="47" t="s">
        <v>1076</v>
      </c>
      <c r="G94" s="47" t="s">
        <v>1077</v>
      </c>
      <c r="H94" s="48">
        <v>0</v>
      </c>
      <c r="I94" s="48">
        <v>0</v>
      </c>
      <c r="J94" s="48">
        <v>0</v>
      </c>
      <c r="K94" s="48">
        <v>0</v>
      </c>
      <c r="L94" s="48">
        <v>0</v>
      </c>
      <c r="M94" s="48"/>
      <c r="N94" s="48"/>
      <c r="O94" s="48"/>
      <c r="P94" s="48"/>
      <c r="Q94" s="48"/>
      <c r="R94" s="48"/>
      <c r="S94" s="48"/>
      <c r="T94" s="48">
        <f t="shared" si="1"/>
        <v>0</v>
      </c>
    </row>
    <row r="95" spans="1:20" x14ac:dyDescent="0.25">
      <c r="A95" s="47">
        <v>14248</v>
      </c>
      <c r="B95" s="47">
        <v>14248</v>
      </c>
      <c r="C95" s="47" t="s">
        <v>1127</v>
      </c>
      <c r="D95" s="47" t="s">
        <v>1075</v>
      </c>
      <c r="E95" s="48">
        <v>3881</v>
      </c>
      <c r="F95" s="47" t="s">
        <v>1076</v>
      </c>
      <c r="G95" s="47" t="s">
        <v>1077</v>
      </c>
      <c r="H95" s="48">
        <v>0</v>
      </c>
      <c r="I95" s="48">
        <v>0</v>
      </c>
      <c r="J95" s="48">
        <v>0</v>
      </c>
      <c r="K95" s="48">
        <v>0</v>
      </c>
      <c r="L95" s="48">
        <v>0</v>
      </c>
      <c r="M95" s="48"/>
      <c r="N95" s="48"/>
      <c r="O95" s="48"/>
      <c r="P95" s="48"/>
      <c r="Q95" s="48"/>
      <c r="R95" s="48"/>
      <c r="S95" s="48"/>
      <c r="T95" s="48">
        <f t="shared" si="1"/>
        <v>0</v>
      </c>
    </row>
    <row r="96" spans="1:20" x14ac:dyDescent="0.25">
      <c r="A96" s="47">
        <v>14249</v>
      </c>
      <c r="B96" s="47">
        <v>14249</v>
      </c>
      <c r="C96" s="47" t="s">
        <v>1128</v>
      </c>
      <c r="D96" s="47" t="s">
        <v>1075</v>
      </c>
      <c r="E96" s="48">
        <v>3881</v>
      </c>
      <c r="F96" s="47" t="s">
        <v>1076</v>
      </c>
      <c r="G96" s="47" t="s">
        <v>1077</v>
      </c>
      <c r="H96" s="48">
        <v>100</v>
      </c>
      <c r="I96" s="48">
        <v>0</v>
      </c>
      <c r="J96" s="48">
        <v>100</v>
      </c>
      <c r="K96" s="48">
        <v>0</v>
      </c>
      <c r="L96" s="48">
        <v>0</v>
      </c>
      <c r="M96" s="48"/>
      <c r="N96" s="48"/>
      <c r="O96" s="48">
        <v>142</v>
      </c>
      <c r="P96" s="48"/>
      <c r="Q96" s="48"/>
      <c r="R96" s="48"/>
      <c r="S96" s="48">
        <v>11.833333</v>
      </c>
      <c r="T96" s="48">
        <f t="shared" si="1"/>
        <v>11.833333</v>
      </c>
    </row>
    <row r="97" spans="1:20" x14ac:dyDescent="0.25">
      <c r="A97" s="47">
        <v>14565</v>
      </c>
      <c r="B97" s="47">
        <v>14565</v>
      </c>
      <c r="C97" s="47" t="s">
        <v>1131</v>
      </c>
      <c r="D97" s="47" t="s">
        <v>1075</v>
      </c>
      <c r="E97" s="48">
        <v>3881</v>
      </c>
      <c r="F97" s="47" t="s">
        <v>1076</v>
      </c>
      <c r="G97" s="47" t="s">
        <v>1077</v>
      </c>
      <c r="H97" s="48">
        <v>0</v>
      </c>
      <c r="I97" s="48">
        <v>0</v>
      </c>
      <c r="J97" s="48">
        <v>0</v>
      </c>
      <c r="K97" s="48">
        <v>0</v>
      </c>
      <c r="L97" s="48">
        <v>0</v>
      </c>
      <c r="M97" s="48"/>
      <c r="N97" s="48"/>
      <c r="O97" s="48">
        <v>50</v>
      </c>
      <c r="P97" s="48"/>
      <c r="Q97" s="48"/>
      <c r="R97" s="48"/>
      <c r="S97" s="48">
        <v>4.1666660000000002</v>
      </c>
      <c r="T97" s="48">
        <f t="shared" si="1"/>
        <v>4.1666660000000002</v>
      </c>
    </row>
    <row r="98" spans="1:20" x14ac:dyDescent="0.25">
      <c r="A98" s="47">
        <v>14570</v>
      </c>
      <c r="B98" s="47">
        <v>14570</v>
      </c>
      <c r="C98" s="47" t="s">
        <v>1132</v>
      </c>
      <c r="D98" s="47" t="s">
        <v>1075</v>
      </c>
      <c r="E98" s="48">
        <v>3881</v>
      </c>
      <c r="F98" s="47" t="s">
        <v>1076</v>
      </c>
      <c r="G98" s="47" t="s">
        <v>1077</v>
      </c>
      <c r="H98" s="48">
        <v>0</v>
      </c>
      <c r="I98" s="48">
        <v>0</v>
      </c>
      <c r="J98" s="48">
        <v>0</v>
      </c>
      <c r="K98" s="48">
        <v>0</v>
      </c>
      <c r="L98" s="48">
        <v>0</v>
      </c>
      <c r="M98" s="48"/>
      <c r="N98" s="48"/>
      <c r="O98" s="48">
        <v>200</v>
      </c>
      <c r="P98" s="48"/>
      <c r="Q98" s="48"/>
      <c r="R98" s="48"/>
      <c r="S98" s="48">
        <v>16.666665999999999</v>
      </c>
      <c r="T98" s="48">
        <f t="shared" si="1"/>
        <v>16.666665999999999</v>
      </c>
    </row>
    <row r="99" spans="1:20" x14ac:dyDescent="0.25">
      <c r="A99" s="47">
        <v>14574</v>
      </c>
      <c r="B99" s="47">
        <v>14574</v>
      </c>
      <c r="C99" s="47" t="s">
        <v>1133</v>
      </c>
      <c r="D99" s="47" t="s">
        <v>1075</v>
      </c>
      <c r="E99" s="48">
        <v>3881</v>
      </c>
      <c r="F99" s="47" t="s">
        <v>1076</v>
      </c>
      <c r="G99" s="47" t="s">
        <v>1077</v>
      </c>
      <c r="H99" s="48">
        <v>0</v>
      </c>
      <c r="I99" s="48">
        <v>0</v>
      </c>
      <c r="J99" s="48">
        <v>0</v>
      </c>
      <c r="K99" s="48">
        <v>0</v>
      </c>
      <c r="L99" s="48">
        <v>0</v>
      </c>
      <c r="M99" s="48"/>
      <c r="N99" s="48"/>
      <c r="O99" s="48">
        <v>28</v>
      </c>
      <c r="P99" s="48"/>
      <c r="Q99" s="48"/>
      <c r="R99" s="48"/>
      <c r="S99" s="48">
        <v>2.3333330000000001</v>
      </c>
      <c r="T99" s="48">
        <f t="shared" si="1"/>
        <v>2.3333330000000001</v>
      </c>
    </row>
    <row r="100" spans="1:20" x14ac:dyDescent="0.25">
      <c r="A100" s="47">
        <v>15021</v>
      </c>
      <c r="B100" s="47">
        <v>15021</v>
      </c>
      <c r="C100" s="47" t="s">
        <v>1135</v>
      </c>
      <c r="D100" s="47" t="s">
        <v>1075</v>
      </c>
      <c r="E100" s="48">
        <v>3881</v>
      </c>
      <c r="F100" s="47" t="s">
        <v>1076</v>
      </c>
      <c r="G100" s="47" t="s">
        <v>1077</v>
      </c>
      <c r="H100" s="48">
        <v>0</v>
      </c>
      <c r="I100" s="48">
        <v>0</v>
      </c>
      <c r="J100" s="48">
        <v>0</v>
      </c>
      <c r="K100" s="48">
        <v>0</v>
      </c>
      <c r="L100" s="48">
        <v>0</v>
      </c>
      <c r="M100" s="48"/>
      <c r="N100" s="48"/>
      <c r="O100" s="48"/>
      <c r="P100" s="48"/>
      <c r="Q100" s="48"/>
      <c r="R100" s="48"/>
      <c r="S100" s="48"/>
      <c r="T100" s="48">
        <f t="shared" si="1"/>
        <v>0</v>
      </c>
    </row>
    <row r="101" spans="1:20" x14ac:dyDescent="0.25">
      <c r="A101" s="47">
        <v>1591</v>
      </c>
      <c r="B101" s="47">
        <v>1591</v>
      </c>
      <c r="C101" s="47" t="s">
        <v>1137</v>
      </c>
      <c r="D101" s="47" t="s">
        <v>1075</v>
      </c>
      <c r="E101" s="48">
        <v>3881</v>
      </c>
      <c r="F101" s="47" t="s">
        <v>1076</v>
      </c>
      <c r="G101" s="47" t="s">
        <v>1077</v>
      </c>
      <c r="H101" s="48">
        <v>1326</v>
      </c>
      <c r="I101" s="48">
        <v>0</v>
      </c>
      <c r="J101" s="48">
        <v>1326</v>
      </c>
      <c r="K101" s="48">
        <v>0</v>
      </c>
      <c r="L101" s="48">
        <v>0</v>
      </c>
      <c r="M101" s="48"/>
      <c r="N101" s="48"/>
      <c r="O101" s="48"/>
      <c r="P101" s="48"/>
      <c r="Q101" s="48"/>
      <c r="R101" s="48"/>
      <c r="S101" s="48"/>
      <c r="T101" s="48">
        <f t="shared" si="1"/>
        <v>0</v>
      </c>
    </row>
    <row r="102" spans="1:20" x14ac:dyDescent="0.25">
      <c r="A102" s="47">
        <v>1772</v>
      </c>
      <c r="B102" s="47">
        <v>1772</v>
      </c>
      <c r="C102" s="47" t="s">
        <v>1141</v>
      </c>
      <c r="D102" s="47" t="s">
        <v>1075</v>
      </c>
      <c r="E102" s="48">
        <v>3881</v>
      </c>
      <c r="F102" s="47" t="s">
        <v>1076</v>
      </c>
      <c r="G102" s="47" t="s">
        <v>1077</v>
      </c>
      <c r="H102" s="48">
        <v>360</v>
      </c>
      <c r="I102" s="48">
        <v>0</v>
      </c>
      <c r="J102" s="48">
        <v>360</v>
      </c>
      <c r="K102" s="48">
        <v>0</v>
      </c>
      <c r="L102" s="48">
        <v>0</v>
      </c>
      <c r="M102" s="48"/>
      <c r="N102" s="48"/>
      <c r="O102" s="48"/>
      <c r="P102" s="48"/>
      <c r="Q102" s="48"/>
      <c r="R102" s="48"/>
      <c r="S102" s="48"/>
      <c r="T102" s="48">
        <f t="shared" si="1"/>
        <v>0</v>
      </c>
    </row>
    <row r="103" spans="1:20" x14ac:dyDescent="0.25">
      <c r="A103" s="47">
        <v>17892</v>
      </c>
      <c r="B103" s="47">
        <v>17892</v>
      </c>
      <c r="C103" s="47" t="s">
        <v>1142</v>
      </c>
      <c r="D103" s="47" t="s">
        <v>1075</v>
      </c>
      <c r="E103" s="48">
        <v>3881</v>
      </c>
      <c r="F103" s="47" t="s">
        <v>1076</v>
      </c>
      <c r="G103" s="47" t="s">
        <v>1077</v>
      </c>
      <c r="H103" s="48">
        <v>141</v>
      </c>
      <c r="I103" s="48">
        <v>0</v>
      </c>
      <c r="J103" s="48">
        <v>141</v>
      </c>
      <c r="K103" s="48">
        <v>0</v>
      </c>
      <c r="L103" s="48">
        <v>0</v>
      </c>
      <c r="M103" s="48"/>
      <c r="N103" s="48">
        <v>17</v>
      </c>
      <c r="O103" s="48">
        <v>17</v>
      </c>
      <c r="P103" s="48"/>
      <c r="Q103" s="48"/>
      <c r="R103" s="48">
        <v>2.8333330000000001</v>
      </c>
      <c r="S103" s="48">
        <v>1.416666</v>
      </c>
      <c r="T103" s="48">
        <f t="shared" si="1"/>
        <v>2.1249994999999999</v>
      </c>
    </row>
    <row r="104" spans="1:20" x14ac:dyDescent="0.25">
      <c r="A104" s="47">
        <v>18155</v>
      </c>
      <c r="B104" s="47">
        <v>18155</v>
      </c>
      <c r="C104" s="47" t="s">
        <v>1143</v>
      </c>
      <c r="D104" s="47" t="s">
        <v>1075</v>
      </c>
      <c r="E104" s="48">
        <v>3881</v>
      </c>
      <c r="F104" s="47" t="s">
        <v>1076</v>
      </c>
      <c r="G104" s="47" t="s">
        <v>1077</v>
      </c>
      <c r="H104" s="48">
        <v>33</v>
      </c>
      <c r="I104" s="48">
        <v>0</v>
      </c>
      <c r="J104" s="48">
        <v>33</v>
      </c>
      <c r="K104" s="48">
        <v>1</v>
      </c>
      <c r="L104" s="48">
        <v>31</v>
      </c>
      <c r="M104" s="48"/>
      <c r="N104" s="48"/>
      <c r="O104" s="48">
        <v>2</v>
      </c>
      <c r="P104" s="48"/>
      <c r="Q104" s="48"/>
      <c r="R104" s="48"/>
      <c r="S104" s="48">
        <v>0.16666600000000001</v>
      </c>
      <c r="T104" s="48">
        <f t="shared" si="1"/>
        <v>0.16666600000000001</v>
      </c>
    </row>
    <row r="105" spans="1:20" x14ac:dyDescent="0.25">
      <c r="A105" s="47">
        <v>1907</v>
      </c>
      <c r="B105" s="47">
        <v>1907</v>
      </c>
      <c r="C105" s="47" t="s">
        <v>1145</v>
      </c>
      <c r="D105" s="47" t="s">
        <v>1075</v>
      </c>
      <c r="E105" s="48">
        <v>3881</v>
      </c>
      <c r="F105" s="47" t="s">
        <v>1076</v>
      </c>
      <c r="G105" s="47" t="s">
        <v>1077</v>
      </c>
      <c r="H105" s="48">
        <v>97</v>
      </c>
      <c r="I105" s="48">
        <v>0</v>
      </c>
      <c r="J105" s="48">
        <v>77</v>
      </c>
      <c r="K105" s="48">
        <v>42</v>
      </c>
      <c r="L105" s="48">
        <v>92</v>
      </c>
      <c r="M105" s="48">
        <v>73</v>
      </c>
      <c r="N105" s="48">
        <v>188</v>
      </c>
      <c r="O105" s="48">
        <v>388</v>
      </c>
      <c r="P105" s="48">
        <v>23</v>
      </c>
      <c r="Q105" s="48">
        <v>24.33</v>
      </c>
      <c r="R105" s="48">
        <v>31.333333</v>
      </c>
      <c r="S105" s="48">
        <v>32.333333000000003</v>
      </c>
      <c r="T105" s="48">
        <f t="shared" si="1"/>
        <v>29.332222000000002</v>
      </c>
    </row>
    <row r="106" spans="1:20" x14ac:dyDescent="0.25">
      <c r="A106" s="47">
        <v>19325</v>
      </c>
      <c r="B106" s="47">
        <v>19325</v>
      </c>
      <c r="C106" s="47" t="s">
        <v>1147</v>
      </c>
      <c r="D106" s="47" t="s">
        <v>1075</v>
      </c>
      <c r="E106" s="48">
        <v>3881</v>
      </c>
      <c r="F106" s="47" t="s">
        <v>1076</v>
      </c>
      <c r="G106" s="47" t="s">
        <v>1077</v>
      </c>
      <c r="H106" s="48">
        <v>16</v>
      </c>
      <c r="I106" s="48">
        <v>0</v>
      </c>
      <c r="J106" s="48">
        <v>16</v>
      </c>
      <c r="K106" s="48">
        <v>0</v>
      </c>
      <c r="L106" s="48">
        <v>0</v>
      </c>
      <c r="M106" s="48"/>
      <c r="N106" s="48"/>
      <c r="O106" s="48"/>
      <c r="P106" s="48"/>
      <c r="Q106" s="48"/>
      <c r="R106" s="48"/>
      <c r="S106" s="48"/>
      <c r="T106" s="48">
        <f t="shared" si="1"/>
        <v>0</v>
      </c>
    </row>
    <row r="107" spans="1:20" x14ac:dyDescent="0.25">
      <c r="A107" s="47">
        <v>19326</v>
      </c>
      <c r="B107" s="47">
        <v>19326</v>
      </c>
      <c r="C107" s="47" t="s">
        <v>1148</v>
      </c>
      <c r="D107" s="47" t="s">
        <v>1075</v>
      </c>
      <c r="E107" s="48">
        <v>3881</v>
      </c>
      <c r="F107" s="47" t="s">
        <v>1076</v>
      </c>
      <c r="G107" s="47" t="s">
        <v>1077</v>
      </c>
      <c r="H107" s="48">
        <v>0</v>
      </c>
      <c r="I107" s="48">
        <v>0</v>
      </c>
      <c r="J107" s="48">
        <v>0</v>
      </c>
      <c r="K107" s="48">
        <v>0</v>
      </c>
      <c r="L107" s="48">
        <v>0</v>
      </c>
      <c r="M107" s="48"/>
      <c r="N107" s="48"/>
      <c r="O107" s="48"/>
      <c r="P107" s="48"/>
      <c r="Q107" s="48"/>
      <c r="R107" s="48"/>
      <c r="S107" s="48"/>
      <c r="T107" s="48">
        <f t="shared" si="1"/>
        <v>0</v>
      </c>
    </row>
    <row r="108" spans="1:20" x14ac:dyDescent="0.25">
      <c r="A108" s="47">
        <v>19327</v>
      </c>
      <c r="B108" s="47">
        <v>19327</v>
      </c>
      <c r="C108" s="47" t="s">
        <v>1149</v>
      </c>
      <c r="D108" s="47" t="s">
        <v>1075</v>
      </c>
      <c r="E108" s="48">
        <v>3881</v>
      </c>
      <c r="F108" s="47" t="s">
        <v>1076</v>
      </c>
      <c r="G108" s="47" t="s">
        <v>1077</v>
      </c>
      <c r="H108" s="48">
        <v>5</v>
      </c>
      <c r="I108" s="48">
        <v>0</v>
      </c>
      <c r="J108" s="48">
        <v>5</v>
      </c>
      <c r="K108" s="48">
        <v>0</v>
      </c>
      <c r="L108" s="48">
        <v>0</v>
      </c>
      <c r="M108" s="48"/>
      <c r="N108" s="48"/>
      <c r="O108" s="48"/>
      <c r="P108" s="48"/>
      <c r="Q108" s="48"/>
      <c r="R108" s="48"/>
      <c r="S108" s="48"/>
      <c r="T108" s="48">
        <f t="shared" si="1"/>
        <v>0</v>
      </c>
    </row>
    <row r="109" spans="1:20" x14ac:dyDescent="0.25">
      <c r="A109" s="47">
        <v>19328</v>
      </c>
      <c r="B109" s="47">
        <v>19328</v>
      </c>
      <c r="C109" s="47" t="s">
        <v>1150</v>
      </c>
      <c r="D109" s="47" t="s">
        <v>1075</v>
      </c>
      <c r="E109" s="48">
        <v>3881</v>
      </c>
      <c r="F109" s="47" t="s">
        <v>1076</v>
      </c>
      <c r="G109" s="47" t="s">
        <v>1077</v>
      </c>
      <c r="H109" s="48">
        <v>0</v>
      </c>
      <c r="I109" s="48">
        <v>0</v>
      </c>
      <c r="J109" s="48">
        <v>0</v>
      </c>
      <c r="K109" s="48">
        <v>0</v>
      </c>
      <c r="L109" s="48">
        <v>0</v>
      </c>
      <c r="M109" s="48"/>
      <c r="N109" s="48"/>
      <c r="O109" s="48"/>
      <c r="P109" s="48"/>
      <c r="Q109" s="48"/>
      <c r="R109" s="48"/>
      <c r="S109" s="48"/>
      <c r="T109" s="48">
        <f t="shared" si="1"/>
        <v>0</v>
      </c>
    </row>
    <row r="110" spans="1:20" x14ac:dyDescent="0.25">
      <c r="A110" s="47">
        <v>19329</v>
      </c>
      <c r="B110" s="47">
        <v>19329</v>
      </c>
      <c r="C110" s="47" t="s">
        <v>1151</v>
      </c>
      <c r="D110" s="47" t="s">
        <v>1075</v>
      </c>
      <c r="E110" s="48">
        <v>3881</v>
      </c>
      <c r="F110" s="47" t="s">
        <v>1076</v>
      </c>
      <c r="G110" s="47" t="s">
        <v>1077</v>
      </c>
      <c r="H110" s="48">
        <v>0</v>
      </c>
      <c r="I110" s="48">
        <v>0</v>
      </c>
      <c r="J110" s="48">
        <v>0</v>
      </c>
      <c r="K110" s="48">
        <v>0</v>
      </c>
      <c r="L110" s="48">
        <v>0</v>
      </c>
      <c r="M110" s="48"/>
      <c r="N110" s="48"/>
      <c r="O110" s="48"/>
      <c r="P110" s="48"/>
      <c r="Q110" s="48"/>
      <c r="R110" s="48"/>
      <c r="S110" s="48"/>
      <c r="T110" s="48">
        <f t="shared" si="1"/>
        <v>0</v>
      </c>
    </row>
    <row r="111" spans="1:20" x14ac:dyDescent="0.25">
      <c r="A111" s="47">
        <v>19330</v>
      </c>
      <c r="B111" s="47">
        <v>19330</v>
      </c>
      <c r="C111" s="47" t="s">
        <v>1152</v>
      </c>
      <c r="D111" s="47" t="s">
        <v>1075</v>
      </c>
      <c r="E111" s="48">
        <v>3881</v>
      </c>
      <c r="F111" s="47" t="s">
        <v>1076</v>
      </c>
      <c r="G111" s="47" t="s">
        <v>1077</v>
      </c>
      <c r="H111" s="48">
        <v>0</v>
      </c>
      <c r="I111" s="48">
        <v>0</v>
      </c>
      <c r="J111" s="48">
        <v>0</v>
      </c>
      <c r="K111" s="48">
        <v>0</v>
      </c>
      <c r="L111" s="48">
        <v>0</v>
      </c>
      <c r="M111" s="48"/>
      <c r="N111" s="48"/>
      <c r="O111" s="48"/>
      <c r="P111" s="48"/>
      <c r="Q111" s="48"/>
      <c r="R111" s="48"/>
      <c r="S111" s="48"/>
      <c r="T111" s="48">
        <f t="shared" si="1"/>
        <v>0</v>
      </c>
    </row>
    <row r="112" spans="1:20" x14ac:dyDescent="0.25">
      <c r="A112" s="47">
        <v>19331</v>
      </c>
      <c r="B112" s="47">
        <v>19331</v>
      </c>
      <c r="C112" s="47" t="s">
        <v>1153</v>
      </c>
      <c r="D112" s="47" t="s">
        <v>1075</v>
      </c>
      <c r="E112" s="48">
        <v>3881</v>
      </c>
      <c r="F112" s="47" t="s">
        <v>1076</v>
      </c>
      <c r="G112" s="47" t="s">
        <v>1077</v>
      </c>
      <c r="H112" s="48">
        <v>0</v>
      </c>
      <c r="I112" s="48">
        <v>0</v>
      </c>
      <c r="J112" s="48">
        <v>0</v>
      </c>
      <c r="K112" s="48">
        <v>0</v>
      </c>
      <c r="L112" s="48">
        <v>0</v>
      </c>
      <c r="M112" s="48"/>
      <c r="N112" s="48"/>
      <c r="O112" s="48"/>
      <c r="P112" s="48"/>
      <c r="Q112" s="48"/>
      <c r="R112" s="48"/>
      <c r="S112" s="48"/>
      <c r="T112" s="48">
        <f t="shared" si="1"/>
        <v>0</v>
      </c>
    </row>
    <row r="113" spans="1:20" x14ac:dyDescent="0.25">
      <c r="A113" s="47">
        <v>1992</v>
      </c>
      <c r="B113" s="47">
        <v>1992</v>
      </c>
      <c r="C113" s="47" t="s">
        <v>1155</v>
      </c>
      <c r="D113" s="47" t="s">
        <v>1075</v>
      </c>
      <c r="E113" s="48">
        <v>3881</v>
      </c>
      <c r="F113" s="47" t="s">
        <v>1076</v>
      </c>
      <c r="G113" s="47" t="s">
        <v>1077</v>
      </c>
      <c r="H113" s="48">
        <v>289</v>
      </c>
      <c r="I113" s="48">
        <v>0</v>
      </c>
      <c r="J113" s="48">
        <v>88</v>
      </c>
      <c r="K113" s="48">
        <v>53</v>
      </c>
      <c r="L113" s="48">
        <v>80</v>
      </c>
      <c r="M113" s="48">
        <v>700</v>
      </c>
      <c r="N113" s="48">
        <v>852</v>
      </c>
      <c r="O113" s="48">
        <v>1950</v>
      </c>
      <c r="P113" s="48">
        <v>456</v>
      </c>
      <c r="Q113" s="48">
        <v>233.33</v>
      </c>
      <c r="R113" s="48">
        <v>142</v>
      </c>
      <c r="S113" s="48">
        <v>162.5</v>
      </c>
      <c r="T113" s="48">
        <f t="shared" si="1"/>
        <v>179.27666666666667</v>
      </c>
    </row>
    <row r="114" spans="1:20" x14ac:dyDescent="0.25">
      <c r="A114" s="47">
        <v>2014</v>
      </c>
      <c r="B114" s="47">
        <v>2014</v>
      </c>
      <c r="C114" s="47" t="s">
        <v>1157</v>
      </c>
      <c r="D114" s="47" t="s">
        <v>1075</v>
      </c>
      <c r="E114" s="48">
        <v>3881</v>
      </c>
      <c r="F114" s="47" t="s">
        <v>1076</v>
      </c>
      <c r="G114" s="47" t="s">
        <v>1077</v>
      </c>
      <c r="H114" s="48">
        <v>651</v>
      </c>
      <c r="I114" s="48">
        <v>421</v>
      </c>
      <c r="J114" s="48">
        <v>230</v>
      </c>
      <c r="K114" s="48">
        <v>80</v>
      </c>
      <c r="L114" s="48">
        <v>120</v>
      </c>
      <c r="M114" s="48">
        <v>142</v>
      </c>
      <c r="N114" s="48">
        <v>142</v>
      </c>
      <c r="O114" s="48">
        <v>1233</v>
      </c>
      <c r="P114" s="48"/>
      <c r="Q114" s="48">
        <v>47.33</v>
      </c>
      <c r="R114" s="48">
        <v>23.666665999999999</v>
      </c>
      <c r="S114" s="48">
        <v>102.75</v>
      </c>
      <c r="T114" s="48">
        <f t="shared" si="1"/>
        <v>57.915555333333337</v>
      </c>
    </row>
    <row r="115" spans="1:20" x14ac:dyDescent="0.25">
      <c r="A115" s="47">
        <v>2042</v>
      </c>
      <c r="B115" s="47">
        <v>2042</v>
      </c>
      <c r="C115" s="47" t="s">
        <v>1160</v>
      </c>
      <c r="D115" s="47" t="s">
        <v>1075</v>
      </c>
      <c r="E115" s="48">
        <v>3881</v>
      </c>
      <c r="F115" s="47" t="s">
        <v>1076</v>
      </c>
      <c r="G115" s="47" t="s">
        <v>1077</v>
      </c>
      <c r="H115" s="48">
        <v>58.25</v>
      </c>
      <c r="I115" s="48">
        <v>0</v>
      </c>
      <c r="J115" s="48">
        <v>8</v>
      </c>
      <c r="K115" s="48">
        <v>14</v>
      </c>
      <c r="L115" s="48">
        <v>21</v>
      </c>
      <c r="M115" s="48">
        <v>175</v>
      </c>
      <c r="N115" s="48">
        <v>218.5</v>
      </c>
      <c r="O115" s="48">
        <v>496.75</v>
      </c>
      <c r="P115" s="48">
        <v>114</v>
      </c>
      <c r="Q115" s="48">
        <v>58.33</v>
      </c>
      <c r="R115" s="48">
        <v>36.416665999999999</v>
      </c>
      <c r="S115" s="48">
        <v>41.395833000000003</v>
      </c>
      <c r="T115" s="48">
        <f t="shared" si="1"/>
        <v>45.380833000000003</v>
      </c>
    </row>
    <row r="116" spans="1:20" x14ac:dyDescent="0.25">
      <c r="A116" s="47">
        <v>208</v>
      </c>
      <c r="B116" s="47">
        <v>208</v>
      </c>
      <c r="C116" s="47" t="s">
        <v>1161</v>
      </c>
      <c r="D116" s="47" t="s">
        <v>1075</v>
      </c>
      <c r="E116" s="48">
        <v>3881</v>
      </c>
      <c r="F116" s="47" t="s">
        <v>1076</v>
      </c>
      <c r="G116" s="47" t="s">
        <v>1077</v>
      </c>
      <c r="H116" s="48">
        <v>0</v>
      </c>
      <c r="I116" s="48">
        <v>0</v>
      </c>
      <c r="J116" s="48">
        <v>0</v>
      </c>
      <c r="K116" s="48">
        <v>0</v>
      </c>
      <c r="L116" s="48">
        <v>0</v>
      </c>
      <c r="M116" s="48"/>
      <c r="N116" s="48"/>
      <c r="O116" s="48"/>
      <c r="P116" s="48"/>
      <c r="Q116" s="48"/>
      <c r="R116" s="48"/>
      <c r="S116" s="48"/>
      <c r="T116" s="48">
        <f t="shared" si="1"/>
        <v>0</v>
      </c>
    </row>
    <row r="117" spans="1:20" x14ac:dyDescent="0.25">
      <c r="A117" s="47">
        <v>209</v>
      </c>
      <c r="B117" s="47">
        <v>209</v>
      </c>
      <c r="C117" s="47" t="s">
        <v>1162</v>
      </c>
      <c r="D117" s="47" t="s">
        <v>1075</v>
      </c>
      <c r="E117" s="48">
        <v>3881</v>
      </c>
      <c r="F117" s="47" t="s">
        <v>1076</v>
      </c>
      <c r="G117" s="47" t="s">
        <v>1077</v>
      </c>
      <c r="H117" s="48">
        <v>0</v>
      </c>
      <c r="I117" s="48">
        <v>0</v>
      </c>
      <c r="J117" s="48">
        <v>0</v>
      </c>
      <c r="K117" s="48">
        <v>0</v>
      </c>
      <c r="L117" s="48">
        <v>0</v>
      </c>
      <c r="M117" s="48"/>
      <c r="N117" s="48"/>
      <c r="O117" s="48"/>
      <c r="P117" s="48"/>
      <c r="Q117" s="48"/>
      <c r="R117" s="48"/>
      <c r="S117" s="48"/>
      <c r="T117" s="48">
        <f t="shared" si="1"/>
        <v>0</v>
      </c>
    </row>
    <row r="118" spans="1:20" x14ac:dyDescent="0.25">
      <c r="A118" s="47">
        <v>21381</v>
      </c>
      <c r="B118" s="47">
        <v>21381</v>
      </c>
      <c r="C118" s="47" t="s">
        <v>1163</v>
      </c>
      <c r="D118" s="47" t="s">
        <v>1075</v>
      </c>
      <c r="E118" s="48">
        <v>3881</v>
      </c>
      <c r="F118" s="47" t="s">
        <v>1076</v>
      </c>
      <c r="G118" s="47" t="s">
        <v>1077</v>
      </c>
      <c r="H118" s="48">
        <v>108</v>
      </c>
      <c r="I118" s="48">
        <v>0</v>
      </c>
      <c r="J118" s="48">
        <v>108</v>
      </c>
      <c r="K118" s="48">
        <v>2</v>
      </c>
      <c r="L118" s="48">
        <v>3</v>
      </c>
      <c r="M118" s="48"/>
      <c r="N118" s="48">
        <v>6</v>
      </c>
      <c r="O118" s="48">
        <v>6</v>
      </c>
      <c r="P118" s="48"/>
      <c r="Q118" s="48"/>
      <c r="R118" s="48">
        <v>1</v>
      </c>
      <c r="S118" s="48">
        <v>0.5</v>
      </c>
      <c r="T118" s="48">
        <f t="shared" si="1"/>
        <v>0.75</v>
      </c>
    </row>
    <row r="119" spans="1:20" x14ac:dyDescent="0.25">
      <c r="A119" s="47">
        <v>214</v>
      </c>
      <c r="B119" s="47">
        <v>214</v>
      </c>
      <c r="C119" s="47" t="s">
        <v>1164</v>
      </c>
      <c r="D119" s="47" t="s">
        <v>1075</v>
      </c>
      <c r="E119" s="48">
        <v>3881</v>
      </c>
      <c r="F119" s="47" t="s">
        <v>1076</v>
      </c>
      <c r="G119" s="47" t="s">
        <v>1077</v>
      </c>
      <c r="H119" s="48">
        <v>0</v>
      </c>
      <c r="I119" s="48">
        <v>0</v>
      </c>
      <c r="J119" s="48">
        <v>0</v>
      </c>
      <c r="K119" s="48">
        <v>0</v>
      </c>
      <c r="L119" s="48">
        <v>0</v>
      </c>
      <c r="M119" s="48"/>
      <c r="N119" s="48"/>
      <c r="O119" s="48"/>
      <c r="P119" s="48"/>
      <c r="Q119" s="48"/>
      <c r="R119" s="48"/>
      <c r="S119" s="48"/>
      <c r="T119" s="48">
        <f t="shared" si="1"/>
        <v>0</v>
      </c>
    </row>
    <row r="120" spans="1:20" x14ac:dyDescent="0.25">
      <c r="A120" s="47">
        <v>22475</v>
      </c>
      <c r="B120" s="47">
        <v>22475</v>
      </c>
      <c r="C120" s="47" t="s">
        <v>1408</v>
      </c>
      <c r="D120" s="47" t="s">
        <v>1075</v>
      </c>
      <c r="E120" s="48">
        <v>3881</v>
      </c>
      <c r="F120" s="47" t="s">
        <v>1076</v>
      </c>
      <c r="G120" s="47" t="s">
        <v>1077</v>
      </c>
      <c r="H120" s="48">
        <v>27</v>
      </c>
      <c r="I120" s="48">
        <v>8</v>
      </c>
      <c r="J120" s="48">
        <v>1</v>
      </c>
      <c r="K120" s="48">
        <v>16</v>
      </c>
      <c r="L120" s="48">
        <v>24</v>
      </c>
      <c r="M120" s="48">
        <v>38</v>
      </c>
      <c r="N120" s="48">
        <v>75</v>
      </c>
      <c r="O120" s="48">
        <v>152</v>
      </c>
      <c r="P120" s="48">
        <v>12</v>
      </c>
      <c r="Q120" s="48">
        <v>12.67</v>
      </c>
      <c r="R120" s="48">
        <v>12.5</v>
      </c>
      <c r="S120" s="48">
        <v>12.666665999999999</v>
      </c>
      <c r="T120" s="48">
        <f t="shared" si="1"/>
        <v>12.612222000000001</v>
      </c>
    </row>
    <row r="121" spans="1:20" x14ac:dyDescent="0.25">
      <c r="A121" s="47">
        <v>23552</v>
      </c>
      <c r="B121" s="47">
        <v>23552</v>
      </c>
      <c r="C121" s="47" t="s">
        <v>1409</v>
      </c>
      <c r="D121" s="47" t="s">
        <v>1075</v>
      </c>
      <c r="E121" s="48">
        <v>3881</v>
      </c>
      <c r="F121" s="47" t="s">
        <v>1076</v>
      </c>
      <c r="G121" s="47" t="s">
        <v>1077</v>
      </c>
      <c r="H121" s="48">
        <v>681</v>
      </c>
      <c r="I121" s="48">
        <v>2</v>
      </c>
      <c r="J121" s="48">
        <v>379</v>
      </c>
      <c r="K121" s="48">
        <v>375</v>
      </c>
      <c r="L121" s="48">
        <v>563</v>
      </c>
      <c r="M121" s="48">
        <v>3302</v>
      </c>
      <c r="N121" s="48">
        <v>4202</v>
      </c>
      <c r="O121" s="48">
        <v>12055</v>
      </c>
      <c r="P121" s="48">
        <v>352</v>
      </c>
      <c r="Q121" s="48">
        <v>1100.67</v>
      </c>
      <c r="R121" s="48">
        <v>700.33333300000004</v>
      </c>
      <c r="S121" s="48">
        <v>1004.583333</v>
      </c>
      <c r="T121" s="48">
        <f t="shared" si="1"/>
        <v>935.19555533333335</v>
      </c>
    </row>
    <row r="122" spans="1:20" x14ac:dyDescent="0.25">
      <c r="A122" s="47">
        <v>23629</v>
      </c>
      <c r="B122" s="47">
        <v>23629</v>
      </c>
      <c r="C122" s="47" t="s">
        <v>1410</v>
      </c>
      <c r="D122" s="47" t="s">
        <v>1075</v>
      </c>
      <c r="E122" s="48">
        <v>3881</v>
      </c>
      <c r="F122" s="47" t="s">
        <v>1076</v>
      </c>
      <c r="G122" s="47" t="s">
        <v>1077</v>
      </c>
      <c r="H122" s="48">
        <v>0</v>
      </c>
      <c r="I122" s="48">
        <v>0</v>
      </c>
      <c r="J122" s="48">
        <v>0</v>
      </c>
      <c r="K122" s="48">
        <v>0</v>
      </c>
      <c r="L122" s="48">
        <v>0</v>
      </c>
      <c r="M122" s="48"/>
      <c r="N122" s="48"/>
      <c r="O122" s="48"/>
      <c r="P122" s="48"/>
      <c r="Q122" s="48"/>
      <c r="R122" s="48"/>
      <c r="S122" s="48"/>
      <c r="T122" s="48">
        <f t="shared" si="1"/>
        <v>0</v>
      </c>
    </row>
    <row r="123" spans="1:20" x14ac:dyDescent="0.25">
      <c r="A123" s="47">
        <v>237</v>
      </c>
      <c r="B123" s="47">
        <v>237</v>
      </c>
      <c r="C123" s="47" t="s">
        <v>1411</v>
      </c>
      <c r="D123" s="47" t="s">
        <v>1075</v>
      </c>
      <c r="E123" s="48">
        <v>3881</v>
      </c>
      <c r="F123" s="47" t="s">
        <v>1076</v>
      </c>
      <c r="G123" s="47" t="s">
        <v>1077</v>
      </c>
      <c r="H123" s="48">
        <v>1700</v>
      </c>
      <c r="I123" s="48">
        <v>252</v>
      </c>
      <c r="J123" s="48">
        <v>1448</v>
      </c>
      <c r="K123" s="48">
        <v>81</v>
      </c>
      <c r="L123" s="48">
        <v>122</v>
      </c>
      <c r="M123" s="48">
        <v>605</v>
      </c>
      <c r="N123" s="48">
        <v>605</v>
      </c>
      <c r="O123" s="48">
        <v>1640</v>
      </c>
      <c r="P123" s="48">
        <v>605</v>
      </c>
      <c r="Q123" s="48">
        <v>201.67</v>
      </c>
      <c r="R123" s="48">
        <v>100.833333</v>
      </c>
      <c r="S123" s="48">
        <v>136.66666599999999</v>
      </c>
      <c r="T123" s="48">
        <f t="shared" si="1"/>
        <v>146.38999966666665</v>
      </c>
    </row>
    <row r="124" spans="1:20" x14ac:dyDescent="0.25">
      <c r="A124" s="47">
        <v>4296</v>
      </c>
      <c r="B124" s="47">
        <v>4296</v>
      </c>
      <c r="C124" s="47" t="s">
        <v>1412</v>
      </c>
      <c r="D124" s="47" t="s">
        <v>1075</v>
      </c>
      <c r="E124" s="48">
        <v>3881</v>
      </c>
      <c r="F124" s="47" t="s">
        <v>1076</v>
      </c>
      <c r="G124" s="47" t="s">
        <v>1077</v>
      </c>
      <c r="H124" s="48">
        <v>79</v>
      </c>
      <c r="I124" s="48">
        <v>0</v>
      </c>
      <c r="J124" s="48">
        <v>79</v>
      </c>
      <c r="K124" s="48">
        <v>9</v>
      </c>
      <c r="L124" s="48">
        <v>59</v>
      </c>
      <c r="M124" s="48">
        <v>15</v>
      </c>
      <c r="N124" s="48">
        <v>15</v>
      </c>
      <c r="O124" s="48">
        <v>178</v>
      </c>
      <c r="P124" s="48"/>
      <c r="Q124" s="48">
        <v>5</v>
      </c>
      <c r="R124" s="48">
        <v>2.5</v>
      </c>
      <c r="S124" s="48">
        <v>14.833333</v>
      </c>
      <c r="T124" s="48">
        <f t="shared" si="1"/>
        <v>7.4444443333333332</v>
      </c>
    </row>
    <row r="125" spans="1:20" x14ac:dyDescent="0.25">
      <c r="A125" s="47">
        <v>4374</v>
      </c>
      <c r="B125" s="47">
        <v>4374</v>
      </c>
      <c r="C125" s="47" t="s">
        <v>1413</v>
      </c>
      <c r="D125" s="47" t="s">
        <v>1075</v>
      </c>
      <c r="E125" s="48">
        <v>3881</v>
      </c>
      <c r="F125" s="47" t="s">
        <v>1076</v>
      </c>
      <c r="G125" s="47" t="s">
        <v>1077</v>
      </c>
      <c r="H125" s="48">
        <v>112.2</v>
      </c>
      <c r="I125" s="48">
        <v>0</v>
      </c>
      <c r="J125" s="48">
        <v>67.2</v>
      </c>
      <c r="K125" s="48">
        <v>97</v>
      </c>
      <c r="L125" s="48">
        <v>146</v>
      </c>
      <c r="M125" s="48">
        <v>192</v>
      </c>
      <c r="N125" s="48">
        <v>488.05</v>
      </c>
      <c r="O125" s="48">
        <v>1118.8</v>
      </c>
      <c r="P125" s="48">
        <v>120</v>
      </c>
      <c r="Q125" s="48">
        <v>64</v>
      </c>
      <c r="R125" s="48">
        <v>81.341666000000004</v>
      </c>
      <c r="S125" s="48">
        <v>93.233333000000002</v>
      </c>
      <c r="T125" s="48">
        <f t="shared" si="1"/>
        <v>79.524999666666659</v>
      </c>
    </row>
    <row r="126" spans="1:20" x14ac:dyDescent="0.25">
      <c r="A126" s="47">
        <v>4375</v>
      </c>
      <c r="B126" s="47">
        <v>4375</v>
      </c>
      <c r="C126" s="47" t="s">
        <v>1414</v>
      </c>
      <c r="D126" s="47" t="s">
        <v>1075</v>
      </c>
      <c r="E126" s="48">
        <v>3881</v>
      </c>
      <c r="F126" s="47" t="s">
        <v>1076</v>
      </c>
      <c r="G126" s="47" t="s">
        <v>1077</v>
      </c>
      <c r="H126" s="48">
        <v>31</v>
      </c>
      <c r="I126" s="48">
        <v>0</v>
      </c>
      <c r="J126" s="48">
        <v>31</v>
      </c>
      <c r="K126" s="48">
        <v>0</v>
      </c>
      <c r="L126" s="48">
        <v>50</v>
      </c>
      <c r="M126" s="48"/>
      <c r="N126" s="48"/>
      <c r="O126" s="48"/>
      <c r="P126" s="48"/>
      <c r="Q126" s="48"/>
      <c r="R126" s="48"/>
      <c r="S126" s="48"/>
      <c r="T126" s="48">
        <f t="shared" si="1"/>
        <v>0</v>
      </c>
    </row>
    <row r="127" spans="1:20" x14ac:dyDescent="0.25">
      <c r="A127" s="47">
        <v>4519</v>
      </c>
      <c r="B127" s="47">
        <v>4519</v>
      </c>
      <c r="C127" s="47" t="s">
        <v>1415</v>
      </c>
      <c r="D127" s="47" t="s">
        <v>1075</v>
      </c>
      <c r="E127" s="48">
        <v>3881</v>
      </c>
      <c r="F127" s="47" t="s">
        <v>1076</v>
      </c>
      <c r="G127" s="47" t="s">
        <v>1077</v>
      </c>
      <c r="H127" s="48">
        <v>254</v>
      </c>
      <c r="I127" s="48">
        <v>0</v>
      </c>
      <c r="J127" s="48">
        <v>230</v>
      </c>
      <c r="K127" s="48">
        <v>254</v>
      </c>
      <c r="L127" s="48">
        <v>381</v>
      </c>
      <c r="M127" s="48">
        <v>793</v>
      </c>
      <c r="N127" s="48">
        <v>1382</v>
      </c>
      <c r="O127" s="48">
        <v>3641</v>
      </c>
      <c r="P127" s="48">
        <v>324</v>
      </c>
      <c r="Q127" s="48">
        <v>264.33</v>
      </c>
      <c r="R127" s="48">
        <v>230.33333300000001</v>
      </c>
      <c r="S127" s="48">
        <v>303.41666600000002</v>
      </c>
      <c r="T127" s="48">
        <f t="shared" si="1"/>
        <v>266.02666633333337</v>
      </c>
    </row>
    <row r="128" spans="1:20" x14ac:dyDescent="0.25">
      <c r="A128" s="47">
        <v>4521</v>
      </c>
      <c r="B128" s="47">
        <v>4521</v>
      </c>
      <c r="C128" s="47" t="s">
        <v>1416</v>
      </c>
      <c r="D128" s="47" t="s">
        <v>1075</v>
      </c>
      <c r="E128" s="48">
        <v>3881</v>
      </c>
      <c r="F128" s="47" t="s">
        <v>1076</v>
      </c>
      <c r="G128" s="47" t="s">
        <v>1077</v>
      </c>
      <c r="H128" s="48">
        <v>66.13</v>
      </c>
      <c r="I128" s="48">
        <v>1</v>
      </c>
      <c r="J128" s="48">
        <v>63.113999999999997</v>
      </c>
      <c r="K128" s="48">
        <v>27</v>
      </c>
      <c r="L128" s="48">
        <v>77</v>
      </c>
      <c r="M128" s="48">
        <v>64.847999999999999</v>
      </c>
      <c r="N128" s="48">
        <v>117.24</v>
      </c>
      <c r="O128" s="48">
        <v>377.846</v>
      </c>
      <c r="P128" s="48">
        <v>25.536000000000001</v>
      </c>
      <c r="Q128" s="48">
        <v>21.62</v>
      </c>
      <c r="R128" s="48">
        <v>19.54</v>
      </c>
      <c r="S128" s="48">
        <v>31.487165999999998</v>
      </c>
      <c r="T128" s="48">
        <f t="shared" si="1"/>
        <v>24.215722</v>
      </c>
    </row>
    <row r="129" spans="1:20" x14ac:dyDescent="0.25">
      <c r="A129" s="47">
        <v>4522</v>
      </c>
      <c r="B129" s="47">
        <v>4522</v>
      </c>
      <c r="C129" s="47" t="s">
        <v>1417</v>
      </c>
      <c r="D129" s="47" t="s">
        <v>1075</v>
      </c>
      <c r="E129" s="48">
        <v>3881</v>
      </c>
      <c r="F129" s="47" t="s">
        <v>1076</v>
      </c>
      <c r="G129" s="47" t="s">
        <v>1077</v>
      </c>
      <c r="H129" s="48">
        <v>341</v>
      </c>
      <c r="I129" s="48">
        <v>0</v>
      </c>
      <c r="J129" s="48">
        <v>221</v>
      </c>
      <c r="K129" s="48">
        <v>200</v>
      </c>
      <c r="L129" s="48">
        <v>300</v>
      </c>
      <c r="M129" s="48">
        <v>889</v>
      </c>
      <c r="N129" s="48">
        <v>2155</v>
      </c>
      <c r="O129" s="48">
        <v>4112</v>
      </c>
      <c r="P129" s="48">
        <v>100</v>
      </c>
      <c r="Q129" s="48">
        <v>296.33</v>
      </c>
      <c r="R129" s="48">
        <v>359.16666600000002</v>
      </c>
      <c r="S129" s="48">
        <v>342.66666600000002</v>
      </c>
      <c r="T129" s="48">
        <f t="shared" si="1"/>
        <v>332.72111066666668</v>
      </c>
    </row>
    <row r="130" spans="1:20" x14ac:dyDescent="0.25">
      <c r="A130" s="47">
        <v>4569</v>
      </c>
      <c r="B130" s="47">
        <v>4569</v>
      </c>
      <c r="C130" s="47" t="s">
        <v>1418</v>
      </c>
      <c r="D130" s="47" t="s">
        <v>1075</v>
      </c>
      <c r="E130" s="48">
        <v>3881</v>
      </c>
      <c r="F130" s="47" t="s">
        <v>1076</v>
      </c>
      <c r="G130" s="47" t="s">
        <v>1077</v>
      </c>
      <c r="H130" s="48">
        <v>18.600000000000001</v>
      </c>
      <c r="I130" s="48">
        <v>1</v>
      </c>
      <c r="J130" s="48">
        <v>17.600000000000001</v>
      </c>
      <c r="K130" s="48">
        <v>11</v>
      </c>
      <c r="L130" s="48">
        <v>61</v>
      </c>
      <c r="M130" s="48">
        <v>74.08</v>
      </c>
      <c r="N130" s="48">
        <v>90.88</v>
      </c>
      <c r="O130" s="48">
        <v>311.39999999999998</v>
      </c>
      <c r="P130" s="48">
        <v>29.4</v>
      </c>
      <c r="Q130" s="48">
        <v>24.69</v>
      </c>
      <c r="R130" s="48">
        <v>15.146666</v>
      </c>
      <c r="S130" s="48">
        <v>25.95</v>
      </c>
      <c r="T130" s="48">
        <f t="shared" si="1"/>
        <v>21.928888666666666</v>
      </c>
    </row>
    <row r="131" spans="1:20" x14ac:dyDescent="0.25">
      <c r="A131" s="47">
        <v>4835</v>
      </c>
      <c r="B131" s="47">
        <v>4835</v>
      </c>
      <c r="C131" s="47" t="s">
        <v>1419</v>
      </c>
      <c r="D131" s="47" t="s">
        <v>1075</v>
      </c>
      <c r="E131" s="48">
        <v>3881</v>
      </c>
      <c r="F131" s="47" t="s">
        <v>1076</v>
      </c>
      <c r="G131" s="47" t="s">
        <v>1077</v>
      </c>
      <c r="H131" s="48">
        <v>345.08</v>
      </c>
      <c r="I131" s="48">
        <v>0</v>
      </c>
      <c r="J131" s="48">
        <v>345.08</v>
      </c>
      <c r="K131" s="48">
        <v>0</v>
      </c>
      <c r="L131" s="48">
        <v>0</v>
      </c>
      <c r="M131" s="48"/>
      <c r="N131" s="48"/>
      <c r="O131" s="48">
        <v>47.536000000000001</v>
      </c>
      <c r="P131" s="48"/>
      <c r="Q131" s="48"/>
      <c r="R131" s="48"/>
      <c r="S131" s="48">
        <v>3.9613330000000002</v>
      </c>
      <c r="T131" s="48">
        <f t="shared" ref="T131:T194" si="2">IFERROR(AVERAGE(Q131:S131),0)</f>
        <v>3.9613330000000002</v>
      </c>
    </row>
    <row r="132" spans="1:20" x14ac:dyDescent="0.25">
      <c r="A132" s="47">
        <v>4846</v>
      </c>
      <c r="B132" s="47">
        <v>4846</v>
      </c>
      <c r="C132" s="47" t="s">
        <v>1420</v>
      </c>
      <c r="D132" s="47" t="s">
        <v>1075</v>
      </c>
      <c r="E132" s="48">
        <v>3881</v>
      </c>
      <c r="F132" s="47" t="s">
        <v>1076</v>
      </c>
      <c r="G132" s="47" t="s">
        <v>1077</v>
      </c>
      <c r="H132" s="48">
        <v>0</v>
      </c>
      <c r="I132" s="48">
        <v>0</v>
      </c>
      <c r="J132" s="48">
        <v>0</v>
      </c>
      <c r="K132" s="48">
        <v>0</v>
      </c>
      <c r="L132" s="48">
        <v>0</v>
      </c>
      <c r="M132" s="48"/>
      <c r="N132" s="48"/>
      <c r="O132" s="48"/>
      <c r="P132" s="48"/>
      <c r="Q132" s="48"/>
      <c r="R132" s="48"/>
      <c r="S132" s="48"/>
      <c r="T132" s="48">
        <f t="shared" si="2"/>
        <v>0</v>
      </c>
    </row>
    <row r="133" spans="1:20" x14ac:dyDescent="0.25">
      <c r="A133" s="47">
        <v>4847</v>
      </c>
      <c r="B133" s="47">
        <v>4847</v>
      </c>
      <c r="C133" s="47" t="s">
        <v>1421</v>
      </c>
      <c r="D133" s="47" t="s">
        <v>1075</v>
      </c>
      <c r="E133" s="48">
        <v>3881</v>
      </c>
      <c r="F133" s="47" t="s">
        <v>1076</v>
      </c>
      <c r="G133" s="47" t="s">
        <v>1077</v>
      </c>
      <c r="H133" s="48">
        <v>0</v>
      </c>
      <c r="I133" s="48">
        <v>0</v>
      </c>
      <c r="J133" s="48">
        <v>0</v>
      </c>
      <c r="K133" s="48">
        <v>0</v>
      </c>
      <c r="L133" s="48">
        <v>0</v>
      </c>
      <c r="M133" s="48"/>
      <c r="N133" s="48"/>
      <c r="O133" s="48"/>
      <c r="P133" s="48"/>
      <c r="Q133" s="48"/>
      <c r="R133" s="48"/>
      <c r="S133" s="48"/>
      <c r="T133" s="48">
        <f t="shared" si="2"/>
        <v>0</v>
      </c>
    </row>
    <row r="134" spans="1:20" x14ac:dyDescent="0.25">
      <c r="A134" s="47">
        <v>4927</v>
      </c>
      <c r="B134" s="47">
        <v>4927</v>
      </c>
      <c r="C134" s="47" t="s">
        <v>1422</v>
      </c>
      <c r="D134" s="47" t="s">
        <v>1075</v>
      </c>
      <c r="E134" s="48">
        <v>3881</v>
      </c>
      <c r="F134" s="47" t="s">
        <v>1076</v>
      </c>
      <c r="G134" s="47" t="s">
        <v>1077</v>
      </c>
      <c r="H134" s="48">
        <v>0</v>
      </c>
      <c r="I134" s="48">
        <v>0</v>
      </c>
      <c r="J134" s="48">
        <v>0</v>
      </c>
      <c r="K134" s="48">
        <v>0</v>
      </c>
      <c r="L134" s="48">
        <v>0</v>
      </c>
      <c r="M134" s="48"/>
      <c r="N134" s="48"/>
      <c r="O134" s="48"/>
      <c r="P134" s="48"/>
      <c r="Q134" s="48"/>
      <c r="R134" s="48"/>
      <c r="S134" s="48"/>
      <c r="T134" s="48">
        <f t="shared" si="2"/>
        <v>0</v>
      </c>
    </row>
    <row r="135" spans="1:20" x14ac:dyDescent="0.25">
      <c r="A135" s="47">
        <v>4928</v>
      </c>
      <c r="B135" s="47">
        <v>4928</v>
      </c>
      <c r="C135" s="47" t="s">
        <v>1423</v>
      </c>
      <c r="D135" s="47" t="s">
        <v>1075</v>
      </c>
      <c r="E135" s="48">
        <v>3881</v>
      </c>
      <c r="F135" s="47" t="s">
        <v>1076</v>
      </c>
      <c r="G135" s="47" t="s">
        <v>1077</v>
      </c>
      <c r="H135" s="48">
        <v>0</v>
      </c>
      <c r="I135" s="48">
        <v>0</v>
      </c>
      <c r="J135" s="48">
        <v>0</v>
      </c>
      <c r="K135" s="48">
        <v>0</v>
      </c>
      <c r="L135" s="48">
        <v>0</v>
      </c>
      <c r="M135" s="48"/>
      <c r="N135" s="48"/>
      <c r="O135" s="48"/>
      <c r="P135" s="48"/>
      <c r="Q135" s="48"/>
      <c r="R135" s="48"/>
      <c r="S135" s="48"/>
      <c r="T135" s="48">
        <f t="shared" si="2"/>
        <v>0</v>
      </c>
    </row>
    <row r="136" spans="1:20" x14ac:dyDescent="0.25">
      <c r="A136" s="47">
        <v>4929</v>
      </c>
      <c r="B136" s="47">
        <v>4929</v>
      </c>
      <c r="C136" s="47" t="s">
        <v>1424</v>
      </c>
      <c r="D136" s="47" t="s">
        <v>1075</v>
      </c>
      <c r="E136" s="48">
        <v>3881</v>
      </c>
      <c r="F136" s="47" t="s">
        <v>1076</v>
      </c>
      <c r="G136" s="47" t="s">
        <v>1077</v>
      </c>
      <c r="H136" s="48">
        <v>0</v>
      </c>
      <c r="I136" s="48">
        <v>0</v>
      </c>
      <c r="J136" s="48">
        <v>0</v>
      </c>
      <c r="K136" s="48">
        <v>0</v>
      </c>
      <c r="L136" s="48">
        <v>0</v>
      </c>
      <c r="M136" s="48"/>
      <c r="N136" s="48"/>
      <c r="O136" s="48"/>
      <c r="P136" s="48"/>
      <c r="Q136" s="48"/>
      <c r="R136" s="48"/>
      <c r="S136" s="48"/>
      <c r="T136" s="48">
        <f t="shared" si="2"/>
        <v>0</v>
      </c>
    </row>
    <row r="137" spans="1:20" x14ac:dyDescent="0.25">
      <c r="A137" s="47">
        <v>4930</v>
      </c>
      <c r="B137" s="47">
        <v>4930</v>
      </c>
      <c r="C137" s="47" t="s">
        <v>1425</v>
      </c>
      <c r="D137" s="47" t="s">
        <v>1075</v>
      </c>
      <c r="E137" s="48">
        <v>3881</v>
      </c>
      <c r="F137" s="47" t="s">
        <v>1076</v>
      </c>
      <c r="G137" s="47" t="s">
        <v>1077</v>
      </c>
      <c r="H137" s="48">
        <v>0</v>
      </c>
      <c r="I137" s="48">
        <v>0</v>
      </c>
      <c r="J137" s="48">
        <v>0</v>
      </c>
      <c r="K137" s="48">
        <v>0</v>
      </c>
      <c r="L137" s="48">
        <v>0</v>
      </c>
      <c r="M137" s="48"/>
      <c r="N137" s="48"/>
      <c r="O137" s="48"/>
      <c r="P137" s="48"/>
      <c r="Q137" s="48"/>
      <c r="R137" s="48"/>
      <c r="S137" s="48"/>
      <c r="T137" s="48">
        <f t="shared" si="2"/>
        <v>0</v>
      </c>
    </row>
    <row r="138" spans="1:20" x14ac:dyDescent="0.25">
      <c r="A138" s="47">
        <v>508</v>
      </c>
      <c r="B138" s="47">
        <v>508</v>
      </c>
      <c r="C138" s="47" t="s">
        <v>1426</v>
      </c>
      <c r="D138" s="47" t="s">
        <v>1075</v>
      </c>
      <c r="E138" s="48">
        <v>3881</v>
      </c>
      <c r="F138" s="47" t="s">
        <v>1076</v>
      </c>
      <c r="G138" s="47" t="s">
        <v>1077</v>
      </c>
      <c r="H138" s="48">
        <v>50</v>
      </c>
      <c r="I138" s="48">
        <v>0</v>
      </c>
      <c r="J138" s="48">
        <v>50</v>
      </c>
      <c r="K138" s="48">
        <v>25</v>
      </c>
      <c r="L138" s="48">
        <v>75</v>
      </c>
      <c r="M138" s="48">
        <v>151</v>
      </c>
      <c r="N138" s="48">
        <v>249</v>
      </c>
      <c r="O138" s="48">
        <v>509</v>
      </c>
      <c r="P138" s="48">
        <v>95</v>
      </c>
      <c r="Q138" s="48">
        <v>50.33</v>
      </c>
      <c r="R138" s="48">
        <v>41.5</v>
      </c>
      <c r="S138" s="48">
        <v>42.416665999999999</v>
      </c>
      <c r="T138" s="48">
        <f t="shared" si="2"/>
        <v>44.748888666666666</v>
      </c>
    </row>
    <row r="139" spans="1:20" x14ac:dyDescent="0.25">
      <c r="A139" s="47">
        <v>5573</v>
      </c>
      <c r="B139" s="47">
        <v>5573</v>
      </c>
      <c r="C139" s="47" t="s">
        <v>1427</v>
      </c>
      <c r="D139" s="47" t="s">
        <v>1075</v>
      </c>
      <c r="E139" s="48">
        <v>3881</v>
      </c>
      <c r="F139" s="47" t="s">
        <v>1076</v>
      </c>
      <c r="G139" s="47" t="s">
        <v>1077</v>
      </c>
      <c r="H139" s="48">
        <v>8</v>
      </c>
      <c r="I139" s="48">
        <v>0</v>
      </c>
      <c r="J139" s="48">
        <v>8</v>
      </c>
      <c r="K139" s="48">
        <v>0</v>
      </c>
      <c r="L139" s="48">
        <v>0</v>
      </c>
      <c r="M139" s="48">
        <v>2</v>
      </c>
      <c r="N139" s="48">
        <v>2</v>
      </c>
      <c r="O139" s="48">
        <v>2</v>
      </c>
      <c r="P139" s="48"/>
      <c r="Q139" s="48">
        <v>0.67</v>
      </c>
      <c r="R139" s="48">
        <v>0.33333299999999999</v>
      </c>
      <c r="S139" s="48">
        <v>0.16666600000000001</v>
      </c>
      <c r="T139" s="48">
        <f t="shared" si="2"/>
        <v>0.38999966666666669</v>
      </c>
    </row>
    <row r="140" spans="1:20" x14ac:dyDescent="0.25">
      <c r="A140" s="47">
        <v>561</v>
      </c>
      <c r="B140" s="47">
        <v>561</v>
      </c>
      <c r="C140" s="47" t="s">
        <v>1428</v>
      </c>
      <c r="D140" s="47" t="s">
        <v>1075</v>
      </c>
      <c r="E140" s="48">
        <v>3881</v>
      </c>
      <c r="F140" s="47" t="s">
        <v>1076</v>
      </c>
      <c r="G140" s="47" t="s">
        <v>1077</v>
      </c>
      <c r="H140" s="48">
        <v>54</v>
      </c>
      <c r="I140" s="48">
        <v>0</v>
      </c>
      <c r="J140" s="48">
        <v>54</v>
      </c>
      <c r="K140" s="48">
        <v>32</v>
      </c>
      <c r="L140" s="48">
        <v>48</v>
      </c>
      <c r="M140" s="48">
        <v>170</v>
      </c>
      <c r="N140" s="48">
        <v>200</v>
      </c>
      <c r="O140" s="48">
        <v>270</v>
      </c>
      <c r="P140" s="48">
        <v>60</v>
      </c>
      <c r="Q140" s="48">
        <v>56.67</v>
      </c>
      <c r="R140" s="48">
        <v>33.333333000000003</v>
      </c>
      <c r="S140" s="48">
        <v>22.5</v>
      </c>
      <c r="T140" s="48">
        <f t="shared" si="2"/>
        <v>37.501111000000002</v>
      </c>
    </row>
    <row r="141" spans="1:20" x14ac:dyDescent="0.25">
      <c r="A141" s="47">
        <v>582</v>
      </c>
      <c r="B141" s="47">
        <v>582</v>
      </c>
      <c r="C141" s="47" t="s">
        <v>1429</v>
      </c>
      <c r="D141" s="47" t="s">
        <v>1075</v>
      </c>
      <c r="E141" s="48">
        <v>3881</v>
      </c>
      <c r="F141" s="47" t="s">
        <v>1076</v>
      </c>
      <c r="G141" s="47" t="s">
        <v>1077</v>
      </c>
      <c r="H141" s="48">
        <v>1570</v>
      </c>
      <c r="I141" s="48">
        <v>3</v>
      </c>
      <c r="J141" s="48">
        <v>487</v>
      </c>
      <c r="K141" s="48">
        <v>1137</v>
      </c>
      <c r="L141" s="48">
        <v>1706</v>
      </c>
      <c r="M141" s="48">
        <v>10769</v>
      </c>
      <c r="N141" s="48">
        <v>15574</v>
      </c>
      <c r="O141" s="48">
        <v>27843</v>
      </c>
      <c r="P141" s="48">
        <v>3968</v>
      </c>
      <c r="Q141" s="48">
        <v>3589.67</v>
      </c>
      <c r="R141" s="48">
        <v>2595.6666660000001</v>
      </c>
      <c r="S141" s="48">
        <v>2320.25</v>
      </c>
      <c r="T141" s="48">
        <f t="shared" si="2"/>
        <v>2835.1955553333332</v>
      </c>
    </row>
    <row r="142" spans="1:20" x14ac:dyDescent="0.25">
      <c r="A142" s="47">
        <v>584</v>
      </c>
      <c r="B142" s="47">
        <v>584</v>
      </c>
      <c r="C142" s="47" t="s">
        <v>1430</v>
      </c>
      <c r="D142" s="47" t="s">
        <v>1075</v>
      </c>
      <c r="E142" s="48">
        <v>3881</v>
      </c>
      <c r="F142" s="47" t="s">
        <v>1076</v>
      </c>
      <c r="G142" s="47" t="s">
        <v>1077</v>
      </c>
      <c r="H142" s="48">
        <v>70</v>
      </c>
      <c r="I142" s="48">
        <v>0</v>
      </c>
      <c r="J142" s="48">
        <v>70</v>
      </c>
      <c r="K142" s="48">
        <v>74</v>
      </c>
      <c r="L142" s="48">
        <v>111</v>
      </c>
      <c r="M142" s="48">
        <v>188</v>
      </c>
      <c r="N142" s="48">
        <v>452</v>
      </c>
      <c r="O142" s="48">
        <v>1280</v>
      </c>
      <c r="P142" s="48">
        <v>70</v>
      </c>
      <c r="Q142" s="48">
        <v>62.67</v>
      </c>
      <c r="R142" s="48">
        <v>75.333332999999996</v>
      </c>
      <c r="S142" s="48">
        <v>106.66666600000001</v>
      </c>
      <c r="T142" s="48">
        <f t="shared" si="2"/>
        <v>81.556666333333339</v>
      </c>
    </row>
    <row r="143" spans="1:20" x14ac:dyDescent="0.25">
      <c r="A143" s="47">
        <v>585</v>
      </c>
      <c r="B143" s="47">
        <v>585</v>
      </c>
      <c r="C143" s="47" t="s">
        <v>1431</v>
      </c>
      <c r="D143" s="47" t="s">
        <v>1075</v>
      </c>
      <c r="E143" s="48">
        <v>3881</v>
      </c>
      <c r="F143" s="47" t="s">
        <v>1076</v>
      </c>
      <c r="G143" s="47" t="s">
        <v>1077</v>
      </c>
      <c r="H143" s="48">
        <v>132.584</v>
      </c>
      <c r="I143" s="48">
        <v>1</v>
      </c>
      <c r="J143" s="48">
        <v>40.863999999999997</v>
      </c>
      <c r="K143" s="48">
        <v>96</v>
      </c>
      <c r="L143" s="48">
        <v>144</v>
      </c>
      <c r="M143" s="48">
        <v>905.34400000000005</v>
      </c>
      <c r="N143" s="48">
        <v>1308.8800000000001</v>
      </c>
      <c r="O143" s="48">
        <v>2352.8040000000001</v>
      </c>
      <c r="P143" s="48">
        <v>333.14400000000001</v>
      </c>
      <c r="Q143" s="48">
        <v>301.77999999999997</v>
      </c>
      <c r="R143" s="48">
        <v>218.14666600000001</v>
      </c>
      <c r="S143" s="48">
        <v>196.06700000000001</v>
      </c>
      <c r="T143" s="48">
        <f t="shared" si="2"/>
        <v>238.66455533333331</v>
      </c>
    </row>
    <row r="144" spans="1:20" x14ac:dyDescent="0.25">
      <c r="A144" s="47">
        <v>586</v>
      </c>
      <c r="B144" s="47">
        <v>586</v>
      </c>
      <c r="C144" s="47" t="s">
        <v>1432</v>
      </c>
      <c r="D144" s="47" t="s">
        <v>1075</v>
      </c>
      <c r="E144" s="48">
        <v>3881</v>
      </c>
      <c r="F144" s="47" t="s">
        <v>1076</v>
      </c>
      <c r="G144" s="47" t="s">
        <v>1077</v>
      </c>
      <c r="H144" s="48">
        <v>148</v>
      </c>
      <c r="I144" s="48">
        <v>0</v>
      </c>
      <c r="J144" s="48">
        <v>148</v>
      </c>
      <c r="K144" s="48">
        <v>133</v>
      </c>
      <c r="L144" s="48">
        <v>200</v>
      </c>
      <c r="M144" s="48">
        <v>421</v>
      </c>
      <c r="N144" s="48">
        <v>482</v>
      </c>
      <c r="O144" s="48">
        <v>2662</v>
      </c>
      <c r="P144" s="48">
        <v>420</v>
      </c>
      <c r="Q144" s="48">
        <v>140.33000000000001</v>
      </c>
      <c r="R144" s="48">
        <v>80.333332999999996</v>
      </c>
      <c r="S144" s="48">
        <v>221.83333300000001</v>
      </c>
      <c r="T144" s="48">
        <f t="shared" si="2"/>
        <v>147.49888866666666</v>
      </c>
    </row>
    <row r="145" spans="1:20" x14ac:dyDescent="0.25">
      <c r="A145" s="47">
        <v>588</v>
      </c>
      <c r="B145" s="47">
        <v>588</v>
      </c>
      <c r="C145" s="47" t="s">
        <v>1433</v>
      </c>
      <c r="D145" s="47" t="s">
        <v>1075</v>
      </c>
      <c r="E145" s="48">
        <v>3881</v>
      </c>
      <c r="F145" s="47" t="s">
        <v>1076</v>
      </c>
      <c r="G145" s="47" t="s">
        <v>1077</v>
      </c>
      <c r="H145" s="48">
        <v>89</v>
      </c>
      <c r="I145" s="48">
        <v>0</v>
      </c>
      <c r="J145" s="48">
        <v>89</v>
      </c>
      <c r="K145" s="48">
        <v>48</v>
      </c>
      <c r="L145" s="48">
        <v>98</v>
      </c>
      <c r="M145" s="48">
        <v>105</v>
      </c>
      <c r="N145" s="48">
        <v>120</v>
      </c>
      <c r="O145" s="48">
        <v>665</v>
      </c>
      <c r="P145" s="48">
        <v>105</v>
      </c>
      <c r="Q145" s="48">
        <v>35</v>
      </c>
      <c r="R145" s="48">
        <v>20</v>
      </c>
      <c r="S145" s="48">
        <v>55.416665999999999</v>
      </c>
      <c r="T145" s="48">
        <f t="shared" si="2"/>
        <v>36.805555333333331</v>
      </c>
    </row>
    <row r="146" spans="1:20" x14ac:dyDescent="0.25">
      <c r="A146" s="47">
        <v>590</v>
      </c>
      <c r="B146" s="47">
        <v>590</v>
      </c>
      <c r="C146" s="47" t="s">
        <v>1434</v>
      </c>
      <c r="D146" s="47" t="s">
        <v>1075</v>
      </c>
      <c r="E146" s="48">
        <v>3881</v>
      </c>
      <c r="F146" s="47" t="s">
        <v>1076</v>
      </c>
      <c r="G146" s="47" t="s">
        <v>1077</v>
      </c>
      <c r="H146" s="48">
        <v>208</v>
      </c>
      <c r="I146" s="48">
        <v>0</v>
      </c>
      <c r="J146" s="48">
        <v>208</v>
      </c>
      <c r="K146" s="48">
        <v>373</v>
      </c>
      <c r="L146" s="48">
        <v>560</v>
      </c>
      <c r="M146" s="48">
        <v>2296</v>
      </c>
      <c r="N146" s="48">
        <v>4088</v>
      </c>
      <c r="O146" s="48">
        <v>10065</v>
      </c>
      <c r="P146" s="48">
        <v>550</v>
      </c>
      <c r="Q146" s="48">
        <v>765.33</v>
      </c>
      <c r="R146" s="48">
        <v>681.33333300000004</v>
      </c>
      <c r="S146" s="48">
        <v>838.75</v>
      </c>
      <c r="T146" s="48">
        <f t="shared" si="2"/>
        <v>761.80444433333332</v>
      </c>
    </row>
    <row r="147" spans="1:20" x14ac:dyDescent="0.25">
      <c r="A147" s="47">
        <v>591</v>
      </c>
      <c r="B147" s="47">
        <v>591</v>
      </c>
      <c r="C147" s="47" t="s">
        <v>1435</v>
      </c>
      <c r="D147" s="47" t="s">
        <v>1075</v>
      </c>
      <c r="E147" s="48">
        <v>3881</v>
      </c>
      <c r="F147" s="47" t="s">
        <v>1076</v>
      </c>
      <c r="G147" s="47" t="s">
        <v>1077</v>
      </c>
      <c r="H147" s="48">
        <v>0</v>
      </c>
      <c r="I147" s="48">
        <v>0</v>
      </c>
      <c r="J147" s="48">
        <v>0</v>
      </c>
      <c r="K147" s="48">
        <v>0</v>
      </c>
      <c r="L147" s="48">
        <v>0</v>
      </c>
      <c r="M147" s="48"/>
      <c r="N147" s="48"/>
      <c r="O147" s="48"/>
      <c r="P147" s="48"/>
      <c r="Q147" s="48"/>
      <c r="R147" s="48"/>
      <c r="S147" s="48"/>
      <c r="T147" s="48">
        <f t="shared" si="2"/>
        <v>0</v>
      </c>
    </row>
    <row r="148" spans="1:20" x14ac:dyDescent="0.25">
      <c r="A148" s="47">
        <v>719</v>
      </c>
      <c r="B148" s="47">
        <v>719</v>
      </c>
      <c r="C148" s="47" t="s">
        <v>1436</v>
      </c>
      <c r="D148" s="47" t="s">
        <v>1075</v>
      </c>
      <c r="E148" s="48">
        <v>3881</v>
      </c>
      <c r="F148" s="47" t="s">
        <v>1076</v>
      </c>
      <c r="G148" s="47" t="s">
        <v>1077</v>
      </c>
      <c r="H148" s="48">
        <v>102</v>
      </c>
      <c r="I148" s="48">
        <v>2</v>
      </c>
      <c r="J148" s="48">
        <v>99</v>
      </c>
      <c r="K148" s="48">
        <v>57</v>
      </c>
      <c r="L148" s="48">
        <v>86</v>
      </c>
      <c r="M148" s="48">
        <v>347</v>
      </c>
      <c r="N148" s="48">
        <v>625</v>
      </c>
      <c r="O148" s="48">
        <v>1435</v>
      </c>
      <c r="P148" s="48">
        <v>172</v>
      </c>
      <c r="Q148" s="48">
        <v>115.67</v>
      </c>
      <c r="R148" s="48">
        <v>104.16666600000001</v>
      </c>
      <c r="S148" s="48">
        <v>119.583333</v>
      </c>
      <c r="T148" s="48">
        <f t="shared" si="2"/>
        <v>113.13999966666667</v>
      </c>
    </row>
    <row r="149" spans="1:20" x14ac:dyDescent="0.25">
      <c r="A149" s="47">
        <v>748</v>
      </c>
      <c r="B149" s="47">
        <v>748</v>
      </c>
      <c r="C149" s="47" t="s">
        <v>1437</v>
      </c>
      <c r="D149" s="47" t="s">
        <v>1075</v>
      </c>
      <c r="E149" s="48">
        <v>3881</v>
      </c>
      <c r="F149" s="47" t="s">
        <v>1076</v>
      </c>
      <c r="G149" s="47" t="s">
        <v>1077</v>
      </c>
      <c r="H149" s="48">
        <v>4152.4212360000001</v>
      </c>
      <c r="I149" s="48">
        <v>3613.4212360000001</v>
      </c>
      <c r="J149" s="48">
        <v>462.522221</v>
      </c>
      <c r="K149" s="48">
        <v>342</v>
      </c>
      <c r="L149" s="48">
        <v>513</v>
      </c>
      <c r="M149" s="48">
        <v>1713.2185529999999</v>
      </c>
      <c r="N149" s="48">
        <v>3053.312097</v>
      </c>
      <c r="O149" s="48">
        <v>8744.5454310000005</v>
      </c>
      <c r="P149" s="48">
        <v>617.29233199999999</v>
      </c>
      <c r="Q149" s="48">
        <v>571.07000000000005</v>
      </c>
      <c r="R149" s="48">
        <v>508.88534900000002</v>
      </c>
      <c r="S149" s="48">
        <v>728.71211900000003</v>
      </c>
      <c r="T149" s="48">
        <f t="shared" si="2"/>
        <v>602.88915600000007</v>
      </c>
    </row>
    <row r="150" spans="1:20" x14ac:dyDescent="0.25">
      <c r="A150" s="47">
        <v>809</v>
      </c>
      <c r="B150" s="47">
        <v>809</v>
      </c>
      <c r="C150" s="47" t="s">
        <v>1438</v>
      </c>
      <c r="D150" s="47" t="s">
        <v>1075</v>
      </c>
      <c r="E150" s="48">
        <v>3881</v>
      </c>
      <c r="F150" s="47" t="s">
        <v>1076</v>
      </c>
      <c r="G150" s="47" t="s">
        <v>1077</v>
      </c>
      <c r="H150" s="48">
        <v>106</v>
      </c>
      <c r="I150" s="48">
        <v>33</v>
      </c>
      <c r="J150" s="48">
        <v>73</v>
      </c>
      <c r="K150" s="48">
        <v>30</v>
      </c>
      <c r="L150" s="48">
        <v>80</v>
      </c>
      <c r="M150" s="48">
        <v>95</v>
      </c>
      <c r="N150" s="48">
        <v>173</v>
      </c>
      <c r="O150" s="48">
        <v>478</v>
      </c>
      <c r="P150" s="48">
        <v>27</v>
      </c>
      <c r="Q150" s="48">
        <v>31.67</v>
      </c>
      <c r="R150" s="48">
        <v>28.833333</v>
      </c>
      <c r="S150" s="48">
        <v>39.833333000000003</v>
      </c>
      <c r="T150" s="48">
        <f t="shared" si="2"/>
        <v>33.445555333333338</v>
      </c>
    </row>
    <row r="151" spans="1:20" x14ac:dyDescent="0.25">
      <c r="A151" s="47">
        <v>897</v>
      </c>
      <c r="B151" s="47">
        <v>897</v>
      </c>
      <c r="C151" s="47" t="s">
        <v>1439</v>
      </c>
      <c r="D151" s="47" t="s">
        <v>1075</v>
      </c>
      <c r="E151" s="48">
        <v>3881</v>
      </c>
      <c r="F151" s="47" t="s">
        <v>1076</v>
      </c>
      <c r="G151" s="47" t="s">
        <v>1077</v>
      </c>
      <c r="H151" s="48">
        <v>26</v>
      </c>
      <c r="I151" s="48">
        <v>0</v>
      </c>
      <c r="J151" s="48">
        <v>26</v>
      </c>
      <c r="K151" s="48">
        <v>13</v>
      </c>
      <c r="L151" s="48">
        <v>63</v>
      </c>
      <c r="M151" s="48">
        <v>24</v>
      </c>
      <c r="N151" s="48">
        <v>98</v>
      </c>
      <c r="O151" s="48">
        <v>169</v>
      </c>
      <c r="P151" s="48"/>
      <c r="Q151" s="48">
        <v>8</v>
      </c>
      <c r="R151" s="48">
        <v>16.333333</v>
      </c>
      <c r="S151" s="48">
        <v>14.083333</v>
      </c>
      <c r="T151" s="48">
        <f t="shared" si="2"/>
        <v>12.805555333333333</v>
      </c>
    </row>
    <row r="152" spans="1:20" x14ac:dyDescent="0.25">
      <c r="A152" s="47">
        <v>9488</v>
      </c>
      <c r="B152" s="47">
        <v>9488</v>
      </c>
      <c r="C152" s="47" t="s">
        <v>1440</v>
      </c>
      <c r="D152" s="47" t="s">
        <v>1075</v>
      </c>
      <c r="E152" s="48">
        <v>3881</v>
      </c>
      <c r="F152" s="47" t="s">
        <v>1076</v>
      </c>
      <c r="G152" s="47" t="s">
        <v>1077</v>
      </c>
      <c r="H152" s="48">
        <v>20</v>
      </c>
      <c r="I152" s="48">
        <v>0</v>
      </c>
      <c r="J152" s="48">
        <v>20</v>
      </c>
      <c r="K152" s="48">
        <v>0</v>
      </c>
      <c r="L152" s="48">
        <v>20</v>
      </c>
      <c r="M152" s="48"/>
      <c r="N152" s="48"/>
      <c r="O152" s="48">
        <v>20</v>
      </c>
      <c r="P152" s="48"/>
      <c r="Q152" s="48"/>
      <c r="R152" s="48"/>
      <c r="S152" s="48">
        <v>1.666666</v>
      </c>
      <c r="T152" s="48">
        <f t="shared" si="2"/>
        <v>1.666666</v>
      </c>
    </row>
    <row r="153" spans="1:20" x14ac:dyDescent="0.25">
      <c r="A153" s="47">
        <v>9489</v>
      </c>
      <c r="B153" s="47">
        <v>9489</v>
      </c>
      <c r="C153" s="47" t="s">
        <v>1441</v>
      </c>
      <c r="D153" s="47" t="s">
        <v>1075</v>
      </c>
      <c r="E153" s="48">
        <v>3881</v>
      </c>
      <c r="F153" s="47" t="s">
        <v>1076</v>
      </c>
      <c r="G153" s="47" t="s">
        <v>1077</v>
      </c>
      <c r="H153" s="48">
        <v>0</v>
      </c>
      <c r="I153" s="48">
        <v>0</v>
      </c>
      <c r="J153" s="48">
        <v>0</v>
      </c>
      <c r="K153" s="48">
        <v>0</v>
      </c>
      <c r="L153" s="48">
        <v>0</v>
      </c>
      <c r="M153" s="48"/>
      <c r="N153" s="48"/>
      <c r="O153" s="48"/>
      <c r="P153" s="48"/>
      <c r="Q153" s="48"/>
      <c r="R153" s="48"/>
      <c r="S153" s="48"/>
      <c r="T153" s="48">
        <f t="shared" si="2"/>
        <v>0</v>
      </c>
    </row>
    <row r="154" spans="1:20" x14ac:dyDescent="0.25">
      <c r="A154" s="47">
        <v>9505</v>
      </c>
      <c r="B154" s="47">
        <v>9505</v>
      </c>
      <c r="C154" s="47" t="s">
        <v>1442</v>
      </c>
      <c r="D154" s="47" t="s">
        <v>1075</v>
      </c>
      <c r="E154" s="48">
        <v>3881</v>
      </c>
      <c r="F154" s="47" t="s">
        <v>1076</v>
      </c>
      <c r="G154" s="47" t="s">
        <v>1077</v>
      </c>
      <c r="H154" s="48">
        <v>5</v>
      </c>
      <c r="I154" s="48">
        <v>0</v>
      </c>
      <c r="J154" s="48">
        <v>5</v>
      </c>
      <c r="K154" s="48">
        <v>0</v>
      </c>
      <c r="L154" s="48">
        <v>20</v>
      </c>
      <c r="M154" s="48"/>
      <c r="N154" s="48"/>
      <c r="O154" s="48"/>
      <c r="P154" s="48"/>
      <c r="Q154" s="48"/>
      <c r="R154" s="48"/>
      <c r="S154" s="48"/>
      <c r="T154" s="48">
        <f t="shared" si="2"/>
        <v>0</v>
      </c>
    </row>
    <row r="155" spans="1:20" x14ac:dyDescent="0.25">
      <c r="A155" s="47">
        <v>9506</v>
      </c>
      <c r="B155" s="47">
        <v>9506</v>
      </c>
      <c r="C155" s="47" t="s">
        <v>1443</v>
      </c>
      <c r="D155" s="47" t="s">
        <v>1075</v>
      </c>
      <c r="E155" s="48">
        <v>3881</v>
      </c>
      <c r="F155" s="47" t="s">
        <v>1076</v>
      </c>
      <c r="G155" s="47" t="s">
        <v>1077</v>
      </c>
      <c r="H155" s="48">
        <v>0</v>
      </c>
      <c r="I155" s="48">
        <v>0</v>
      </c>
      <c r="J155" s="48">
        <v>0</v>
      </c>
      <c r="K155" s="48">
        <v>0</v>
      </c>
      <c r="L155" s="48">
        <v>0</v>
      </c>
      <c r="M155" s="48"/>
      <c r="N155" s="48"/>
      <c r="O155" s="48"/>
      <c r="P155" s="48"/>
      <c r="Q155" s="48"/>
      <c r="R155" s="48"/>
      <c r="S155" s="48"/>
      <c r="T155" s="48">
        <f t="shared" si="2"/>
        <v>0</v>
      </c>
    </row>
    <row r="156" spans="1:20" x14ac:dyDescent="0.25">
      <c r="A156" s="47">
        <v>9614</v>
      </c>
      <c r="B156" s="47">
        <v>9614</v>
      </c>
      <c r="C156" s="47" t="s">
        <v>1444</v>
      </c>
      <c r="D156" s="47" t="s">
        <v>1075</v>
      </c>
      <c r="E156" s="48">
        <v>3881</v>
      </c>
      <c r="F156" s="47" t="s">
        <v>1076</v>
      </c>
      <c r="G156" s="47" t="s">
        <v>1077</v>
      </c>
      <c r="H156" s="48">
        <v>0</v>
      </c>
      <c r="I156" s="48">
        <v>0</v>
      </c>
      <c r="J156" s="48">
        <v>0</v>
      </c>
      <c r="K156" s="48">
        <v>0</v>
      </c>
      <c r="L156" s="48">
        <v>0</v>
      </c>
      <c r="M156" s="48"/>
      <c r="N156" s="48"/>
      <c r="O156" s="48"/>
      <c r="P156" s="48"/>
      <c r="Q156" s="48"/>
      <c r="R156" s="48"/>
      <c r="S156" s="48"/>
      <c r="T156" s="48">
        <f t="shared" si="2"/>
        <v>0</v>
      </c>
    </row>
    <row r="157" spans="1:20" x14ac:dyDescent="0.25">
      <c r="A157" s="47">
        <v>9697</v>
      </c>
      <c r="B157" s="47">
        <v>9697</v>
      </c>
      <c r="C157" s="47" t="s">
        <v>1445</v>
      </c>
      <c r="D157" s="47" t="s">
        <v>1075</v>
      </c>
      <c r="E157" s="48">
        <v>3881</v>
      </c>
      <c r="F157" s="47" t="s">
        <v>1076</v>
      </c>
      <c r="G157" s="47" t="s">
        <v>1077</v>
      </c>
      <c r="H157" s="48">
        <v>0</v>
      </c>
      <c r="I157" s="48">
        <v>0</v>
      </c>
      <c r="J157" s="48">
        <v>0</v>
      </c>
      <c r="K157" s="48">
        <v>0</v>
      </c>
      <c r="L157" s="48">
        <v>0</v>
      </c>
      <c r="M157" s="48"/>
      <c r="N157" s="48"/>
      <c r="O157" s="48"/>
      <c r="P157" s="48"/>
      <c r="Q157" s="48"/>
      <c r="R157" s="48"/>
      <c r="S157" s="48"/>
      <c r="T157" s="48">
        <f t="shared" si="2"/>
        <v>0</v>
      </c>
    </row>
    <row r="158" spans="1:20" x14ac:dyDescent="0.25">
      <c r="A158" s="47">
        <v>9698</v>
      </c>
      <c r="B158" s="47">
        <v>9698</v>
      </c>
      <c r="C158" s="47" t="s">
        <v>1446</v>
      </c>
      <c r="D158" s="47" t="s">
        <v>1075</v>
      </c>
      <c r="E158" s="48">
        <v>3881</v>
      </c>
      <c r="F158" s="47" t="s">
        <v>1076</v>
      </c>
      <c r="G158" s="47" t="s">
        <v>1077</v>
      </c>
      <c r="H158" s="48">
        <v>0</v>
      </c>
      <c r="I158" s="48">
        <v>0</v>
      </c>
      <c r="J158" s="48">
        <v>0</v>
      </c>
      <c r="K158" s="48">
        <v>0</v>
      </c>
      <c r="L158" s="48">
        <v>0</v>
      </c>
      <c r="M158" s="48"/>
      <c r="N158" s="48"/>
      <c r="O158" s="48"/>
      <c r="P158" s="48"/>
      <c r="Q158" s="48"/>
      <c r="R158" s="48"/>
      <c r="S158" s="48"/>
      <c r="T158" s="48">
        <f t="shared" si="2"/>
        <v>0</v>
      </c>
    </row>
    <row r="159" spans="1:20" x14ac:dyDescent="0.25">
      <c r="A159" s="47">
        <v>9699</v>
      </c>
      <c r="B159" s="47">
        <v>9699</v>
      </c>
      <c r="C159" s="47" t="s">
        <v>1447</v>
      </c>
      <c r="D159" s="47" t="s">
        <v>1075</v>
      </c>
      <c r="E159" s="48">
        <v>3881</v>
      </c>
      <c r="F159" s="47" t="s">
        <v>1076</v>
      </c>
      <c r="G159" s="47" t="s">
        <v>1077</v>
      </c>
      <c r="H159" s="48">
        <v>0</v>
      </c>
      <c r="I159" s="48">
        <v>0</v>
      </c>
      <c r="J159" s="48">
        <v>0</v>
      </c>
      <c r="K159" s="48">
        <v>0</v>
      </c>
      <c r="L159" s="48">
        <v>0</v>
      </c>
      <c r="M159" s="48"/>
      <c r="N159" s="48"/>
      <c r="O159" s="48"/>
      <c r="P159" s="48"/>
      <c r="Q159" s="48"/>
      <c r="R159" s="48"/>
      <c r="S159" s="48"/>
      <c r="T159" s="48">
        <f t="shared" si="2"/>
        <v>0</v>
      </c>
    </row>
    <row r="160" spans="1:20" x14ac:dyDescent="0.25">
      <c r="A160" s="47">
        <v>9701</v>
      </c>
      <c r="B160" s="47">
        <v>9701</v>
      </c>
      <c r="C160" s="47" t="s">
        <v>1448</v>
      </c>
      <c r="D160" s="47" t="s">
        <v>1075</v>
      </c>
      <c r="E160" s="48">
        <v>3881</v>
      </c>
      <c r="F160" s="47" t="s">
        <v>1076</v>
      </c>
      <c r="G160" s="47" t="s">
        <v>1077</v>
      </c>
      <c r="H160" s="48">
        <v>0</v>
      </c>
      <c r="I160" s="48">
        <v>0</v>
      </c>
      <c r="J160" s="48">
        <v>0</v>
      </c>
      <c r="K160" s="48">
        <v>0</v>
      </c>
      <c r="L160" s="48">
        <v>0</v>
      </c>
      <c r="M160" s="48"/>
      <c r="N160" s="48"/>
      <c r="O160" s="48"/>
      <c r="P160" s="48"/>
      <c r="Q160" s="48"/>
      <c r="R160" s="48"/>
      <c r="S160" s="48"/>
      <c r="T160" s="48">
        <f t="shared" si="2"/>
        <v>0</v>
      </c>
    </row>
    <row r="161" spans="1:20" x14ac:dyDescent="0.25">
      <c r="A161" s="47">
        <v>9702</v>
      </c>
      <c r="B161" s="47">
        <v>9702</v>
      </c>
      <c r="C161" s="47" t="s">
        <v>1449</v>
      </c>
      <c r="D161" s="47" t="s">
        <v>1075</v>
      </c>
      <c r="E161" s="48">
        <v>3881</v>
      </c>
      <c r="F161" s="47" t="s">
        <v>1076</v>
      </c>
      <c r="G161" s="47" t="s">
        <v>1077</v>
      </c>
      <c r="H161" s="48">
        <v>0</v>
      </c>
      <c r="I161" s="48">
        <v>0</v>
      </c>
      <c r="J161" s="48">
        <v>0</v>
      </c>
      <c r="K161" s="48">
        <v>0</v>
      </c>
      <c r="L161" s="48">
        <v>0</v>
      </c>
      <c r="M161" s="48"/>
      <c r="N161" s="48"/>
      <c r="O161" s="48"/>
      <c r="P161" s="48"/>
      <c r="Q161" s="48"/>
      <c r="R161" s="48"/>
      <c r="S161" s="48"/>
      <c r="T161" s="48">
        <f t="shared" si="2"/>
        <v>0</v>
      </c>
    </row>
    <row r="162" spans="1:20" x14ac:dyDescent="0.25">
      <c r="A162" s="47">
        <v>978</v>
      </c>
      <c r="B162" s="47">
        <v>978</v>
      </c>
      <c r="C162" s="47" t="s">
        <v>1450</v>
      </c>
      <c r="D162" s="47" t="s">
        <v>1075</v>
      </c>
      <c r="E162" s="48">
        <v>3881</v>
      </c>
      <c r="F162" s="47" t="s">
        <v>1076</v>
      </c>
      <c r="G162" s="47" t="s">
        <v>1077</v>
      </c>
      <c r="H162" s="48">
        <v>0</v>
      </c>
      <c r="I162" s="48">
        <v>0</v>
      </c>
      <c r="J162" s="48">
        <v>0</v>
      </c>
      <c r="K162" s="48">
        <v>0</v>
      </c>
      <c r="L162" s="48">
        <v>50</v>
      </c>
      <c r="M162" s="48"/>
      <c r="N162" s="48"/>
      <c r="O162" s="48">
        <v>159</v>
      </c>
      <c r="P162" s="48"/>
      <c r="Q162" s="48"/>
      <c r="R162" s="48"/>
      <c r="S162" s="48">
        <v>13.25</v>
      </c>
      <c r="T162" s="48">
        <f t="shared" si="2"/>
        <v>13.25</v>
      </c>
    </row>
    <row r="163" spans="1:20" x14ac:dyDescent="0.25">
      <c r="A163" s="47">
        <v>979</v>
      </c>
      <c r="B163" s="47">
        <v>979</v>
      </c>
      <c r="C163" s="47" t="s">
        <v>1451</v>
      </c>
      <c r="D163" s="47" t="s">
        <v>1075</v>
      </c>
      <c r="E163" s="48">
        <v>3881</v>
      </c>
      <c r="F163" s="47" t="s">
        <v>1076</v>
      </c>
      <c r="G163" s="47" t="s">
        <v>1077</v>
      </c>
      <c r="H163" s="48">
        <v>0</v>
      </c>
      <c r="I163" s="48">
        <v>0</v>
      </c>
      <c r="J163" s="48">
        <v>0</v>
      </c>
      <c r="K163" s="48">
        <v>0</v>
      </c>
      <c r="L163" s="48">
        <v>0</v>
      </c>
      <c r="M163" s="48"/>
      <c r="N163" s="48"/>
      <c r="O163" s="48"/>
      <c r="P163" s="48"/>
      <c r="Q163" s="48"/>
      <c r="R163" s="48"/>
      <c r="S163" s="48"/>
      <c r="T163" s="48">
        <f t="shared" si="2"/>
        <v>0</v>
      </c>
    </row>
    <row r="164" spans="1:20" x14ac:dyDescent="0.25">
      <c r="A164" s="47">
        <v>980</v>
      </c>
      <c r="B164" s="47">
        <v>980</v>
      </c>
      <c r="C164" s="47" t="s">
        <v>1452</v>
      </c>
      <c r="D164" s="47" t="s">
        <v>1075</v>
      </c>
      <c r="E164" s="48">
        <v>3881</v>
      </c>
      <c r="F164" s="47" t="s">
        <v>1076</v>
      </c>
      <c r="G164" s="47" t="s">
        <v>1077</v>
      </c>
      <c r="H164" s="48">
        <v>0</v>
      </c>
      <c r="I164" s="48">
        <v>0</v>
      </c>
      <c r="J164" s="48">
        <v>0</v>
      </c>
      <c r="K164" s="48">
        <v>0</v>
      </c>
      <c r="L164" s="48">
        <v>0</v>
      </c>
      <c r="M164" s="48"/>
      <c r="N164" s="48"/>
      <c r="O164" s="48">
        <v>113</v>
      </c>
      <c r="P164" s="48"/>
      <c r="Q164" s="48"/>
      <c r="R164" s="48"/>
      <c r="S164" s="48">
        <v>9.4166659999999993</v>
      </c>
      <c r="T164" s="48">
        <f t="shared" si="2"/>
        <v>9.4166659999999993</v>
      </c>
    </row>
    <row r="165" spans="1:20" x14ac:dyDescent="0.25">
      <c r="A165" s="47">
        <v>10493</v>
      </c>
      <c r="B165" s="47">
        <v>10493</v>
      </c>
      <c r="C165" s="47" t="s">
        <v>1074</v>
      </c>
      <c r="D165" s="47" t="s">
        <v>1075</v>
      </c>
      <c r="E165" s="48">
        <v>5658</v>
      </c>
      <c r="F165" s="47" t="s">
        <v>1455</v>
      </c>
      <c r="G165" s="47" t="s">
        <v>1077</v>
      </c>
      <c r="H165" s="48">
        <v>84</v>
      </c>
      <c r="I165" s="48">
        <v>0</v>
      </c>
      <c r="J165" s="48">
        <v>84</v>
      </c>
      <c r="K165" s="48">
        <v>63</v>
      </c>
      <c r="L165" s="48">
        <v>95</v>
      </c>
      <c r="M165" s="48">
        <v>244</v>
      </c>
      <c r="N165" s="48">
        <v>671</v>
      </c>
      <c r="O165" s="48">
        <v>1322</v>
      </c>
      <c r="P165" s="48">
        <v>80</v>
      </c>
      <c r="Q165" s="48">
        <v>81.33</v>
      </c>
      <c r="R165" s="48">
        <v>111.833333</v>
      </c>
      <c r="S165" s="48">
        <v>110.16666600000001</v>
      </c>
      <c r="T165" s="48">
        <f t="shared" si="2"/>
        <v>101.10999966666667</v>
      </c>
    </row>
    <row r="166" spans="1:20" x14ac:dyDescent="0.25">
      <c r="A166" s="47">
        <v>10553</v>
      </c>
      <c r="B166" s="47">
        <v>10553</v>
      </c>
      <c r="C166" s="47" t="s">
        <v>1078</v>
      </c>
      <c r="D166" s="47" t="s">
        <v>1075</v>
      </c>
      <c r="E166" s="48">
        <v>5658</v>
      </c>
      <c r="F166" s="47" t="s">
        <v>1455</v>
      </c>
      <c r="G166" s="47" t="s">
        <v>1077</v>
      </c>
      <c r="H166" s="48">
        <v>55</v>
      </c>
      <c r="I166" s="48">
        <v>0</v>
      </c>
      <c r="J166" s="48">
        <v>13</v>
      </c>
      <c r="K166" s="48">
        <v>45</v>
      </c>
      <c r="L166" s="48">
        <v>68</v>
      </c>
      <c r="M166" s="48">
        <v>126</v>
      </c>
      <c r="N166" s="48">
        <v>436</v>
      </c>
      <c r="O166" s="48">
        <v>947</v>
      </c>
      <c r="P166" s="48">
        <v>71</v>
      </c>
      <c r="Q166" s="48">
        <v>42</v>
      </c>
      <c r="R166" s="48">
        <v>72.666666000000006</v>
      </c>
      <c r="S166" s="48">
        <v>78.916666000000006</v>
      </c>
      <c r="T166" s="48">
        <f t="shared" si="2"/>
        <v>64.527777333333333</v>
      </c>
    </row>
    <row r="167" spans="1:20" x14ac:dyDescent="0.25">
      <c r="A167" s="47">
        <v>10554</v>
      </c>
      <c r="B167" s="47">
        <v>10554</v>
      </c>
      <c r="C167" s="47" t="s">
        <v>1079</v>
      </c>
      <c r="D167" s="47" t="s">
        <v>1075</v>
      </c>
      <c r="E167" s="48">
        <v>5658</v>
      </c>
      <c r="F167" s="47" t="s">
        <v>1455</v>
      </c>
      <c r="G167" s="47" t="s">
        <v>1077</v>
      </c>
      <c r="H167" s="48">
        <v>34</v>
      </c>
      <c r="I167" s="48">
        <v>0</v>
      </c>
      <c r="J167" s="48">
        <v>34</v>
      </c>
      <c r="K167" s="48">
        <v>34</v>
      </c>
      <c r="L167" s="48">
        <v>51</v>
      </c>
      <c r="M167" s="48">
        <v>167</v>
      </c>
      <c r="N167" s="48">
        <v>328</v>
      </c>
      <c r="O167" s="48">
        <v>597</v>
      </c>
      <c r="P167" s="48">
        <v>69</v>
      </c>
      <c r="Q167" s="48">
        <v>55.67</v>
      </c>
      <c r="R167" s="48">
        <v>54.666665999999999</v>
      </c>
      <c r="S167" s="48">
        <v>49.75</v>
      </c>
      <c r="T167" s="48">
        <f t="shared" si="2"/>
        <v>53.362222000000003</v>
      </c>
    </row>
    <row r="168" spans="1:20" x14ac:dyDescent="0.25">
      <c r="A168" s="47">
        <v>10555</v>
      </c>
      <c r="B168" s="47">
        <v>10555</v>
      </c>
      <c r="C168" s="47" t="s">
        <v>1080</v>
      </c>
      <c r="D168" s="47" t="s">
        <v>1075</v>
      </c>
      <c r="E168" s="48">
        <v>5658</v>
      </c>
      <c r="F168" s="47" t="s">
        <v>1455</v>
      </c>
      <c r="G168" s="47" t="s">
        <v>1077</v>
      </c>
      <c r="H168" s="48">
        <v>5</v>
      </c>
      <c r="I168" s="48">
        <v>0</v>
      </c>
      <c r="J168" s="48">
        <v>-3</v>
      </c>
      <c r="K168" s="48">
        <v>13</v>
      </c>
      <c r="L168" s="48">
        <v>20</v>
      </c>
      <c r="M168" s="48">
        <v>45</v>
      </c>
      <c r="N168" s="48">
        <v>145</v>
      </c>
      <c r="O168" s="48">
        <v>271</v>
      </c>
      <c r="P168" s="48">
        <v>15</v>
      </c>
      <c r="Q168" s="48">
        <v>15</v>
      </c>
      <c r="R168" s="48">
        <v>24.166665999999999</v>
      </c>
      <c r="S168" s="48">
        <v>22.583333</v>
      </c>
      <c r="T168" s="48">
        <f t="shared" si="2"/>
        <v>20.583333</v>
      </c>
    </row>
    <row r="169" spans="1:20" x14ac:dyDescent="0.25">
      <c r="A169" s="47">
        <v>10556</v>
      </c>
      <c r="B169" s="47">
        <v>10556</v>
      </c>
      <c r="C169" s="47" t="s">
        <v>1081</v>
      </c>
      <c r="D169" s="47" t="s">
        <v>1075</v>
      </c>
      <c r="E169" s="48">
        <v>5658</v>
      </c>
      <c r="F169" s="47" t="s">
        <v>1455</v>
      </c>
      <c r="G169" s="47" t="s">
        <v>1077</v>
      </c>
      <c r="H169" s="48">
        <v>45</v>
      </c>
      <c r="I169" s="48">
        <v>0</v>
      </c>
      <c r="J169" s="48">
        <v>15</v>
      </c>
      <c r="K169" s="48">
        <v>15</v>
      </c>
      <c r="L169" s="48">
        <v>23</v>
      </c>
      <c r="M169" s="48">
        <v>61</v>
      </c>
      <c r="N169" s="48">
        <v>103</v>
      </c>
      <c r="O169" s="48">
        <v>262</v>
      </c>
      <c r="P169" s="48">
        <v>2</v>
      </c>
      <c r="Q169" s="48">
        <v>20.329999999999998</v>
      </c>
      <c r="R169" s="48">
        <v>17.166665999999999</v>
      </c>
      <c r="S169" s="48">
        <v>21.833333</v>
      </c>
      <c r="T169" s="48">
        <f t="shared" si="2"/>
        <v>19.776666333333335</v>
      </c>
    </row>
    <row r="170" spans="1:20" x14ac:dyDescent="0.25">
      <c r="A170" s="47">
        <v>10557</v>
      </c>
      <c r="B170" s="47">
        <v>10557</v>
      </c>
      <c r="C170" s="47" t="s">
        <v>1082</v>
      </c>
      <c r="D170" s="47" t="s">
        <v>1075</v>
      </c>
      <c r="E170" s="48">
        <v>5658</v>
      </c>
      <c r="F170" s="47" t="s">
        <v>1455</v>
      </c>
      <c r="G170" s="47" t="s">
        <v>1077</v>
      </c>
      <c r="H170" s="48">
        <v>86</v>
      </c>
      <c r="I170" s="48">
        <v>3</v>
      </c>
      <c r="J170" s="48">
        <v>63</v>
      </c>
      <c r="K170" s="48">
        <v>63</v>
      </c>
      <c r="L170" s="48">
        <v>95</v>
      </c>
      <c r="M170" s="48">
        <v>159</v>
      </c>
      <c r="N170" s="48">
        <v>283</v>
      </c>
      <c r="O170" s="48">
        <v>697</v>
      </c>
      <c r="P170" s="48">
        <v>80</v>
      </c>
      <c r="Q170" s="48">
        <v>53</v>
      </c>
      <c r="R170" s="48">
        <v>47.166665999999999</v>
      </c>
      <c r="S170" s="48">
        <v>58.083333000000003</v>
      </c>
      <c r="T170" s="48">
        <f t="shared" si="2"/>
        <v>52.749999666666668</v>
      </c>
    </row>
    <row r="171" spans="1:20" x14ac:dyDescent="0.25">
      <c r="A171" s="47">
        <v>10558</v>
      </c>
      <c r="B171" s="47">
        <v>10558</v>
      </c>
      <c r="C171" s="47" t="s">
        <v>1083</v>
      </c>
      <c r="D171" s="47" t="s">
        <v>1075</v>
      </c>
      <c r="E171" s="48">
        <v>5658</v>
      </c>
      <c r="F171" s="47" t="s">
        <v>1455</v>
      </c>
      <c r="G171" s="47" t="s">
        <v>1077</v>
      </c>
      <c r="H171" s="48">
        <v>31</v>
      </c>
      <c r="I171" s="48">
        <v>0</v>
      </c>
      <c r="J171" s="48">
        <v>31</v>
      </c>
      <c r="K171" s="48">
        <v>31</v>
      </c>
      <c r="L171" s="48">
        <v>47</v>
      </c>
      <c r="M171" s="48">
        <v>57</v>
      </c>
      <c r="N171" s="48">
        <v>128</v>
      </c>
      <c r="O171" s="48">
        <v>293</v>
      </c>
      <c r="P171" s="48">
        <v>20</v>
      </c>
      <c r="Q171" s="48">
        <v>19</v>
      </c>
      <c r="R171" s="48">
        <v>21.333333</v>
      </c>
      <c r="S171" s="48">
        <v>24.416665999999999</v>
      </c>
      <c r="T171" s="48">
        <f t="shared" si="2"/>
        <v>21.583333</v>
      </c>
    </row>
    <row r="172" spans="1:20" x14ac:dyDescent="0.25">
      <c r="A172" s="47">
        <v>10728</v>
      </c>
      <c r="B172" s="47">
        <v>10728</v>
      </c>
      <c r="C172" s="47" t="s">
        <v>1084</v>
      </c>
      <c r="D172" s="47" t="s">
        <v>1075</v>
      </c>
      <c r="E172" s="48">
        <v>5658</v>
      </c>
      <c r="F172" s="47" t="s">
        <v>1455</v>
      </c>
      <c r="G172" s="47" t="s">
        <v>1077</v>
      </c>
      <c r="H172" s="48">
        <v>0</v>
      </c>
      <c r="I172" s="48">
        <v>0</v>
      </c>
      <c r="J172" s="48">
        <v>0</v>
      </c>
      <c r="K172" s="48">
        <v>0</v>
      </c>
      <c r="L172" s="48">
        <v>0</v>
      </c>
      <c r="M172" s="48"/>
      <c r="N172" s="48"/>
      <c r="O172" s="48"/>
      <c r="P172" s="48"/>
      <c r="Q172" s="48"/>
      <c r="R172" s="48"/>
      <c r="S172" s="48"/>
      <c r="T172" s="48">
        <f t="shared" si="2"/>
        <v>0</v>
      </c>
    </row>
    <row r="173" spans="1:20" x14ac:dyDescent="0.25">
      <c r="A173" s="47">
        <v>1088</v>
      </c>
      <c r="B173" s="47">
        <v>1088</v>
      </c>
      <c r="C173" s="47" t="s">
        <v>1086</v>
      </c>
      <c r="D173" s="47" t="s">
        <v>1075</v>
      </c>
      <c r="E173" s="48">
        <v>5658</v>
      </c>
      <c r="F173" s="47" t="s">
        <v>1455</v>
      </c>
      <c r="G173" s="47" t="s">
        <v>1077</v>
      </c>
      <c r="H173" s="48">
        <v>35</v>
      </c>
      <c r="I173" s="48">
        <v>17</v>
      </c>
      <c r="J173" s="48">
        <v>18</v>
      </c>
      <c r="K173" s="48">
        <v>18</v>
      </c>
      <c r="L173" s="48">
        <v>27</v>
      </c>
      <c r="M173" s="48">
        <v>134</v>
      </c>
      <c r="N173" s="48">
        <v>229</v>
      </c>
      <c r="O173" s="48">
        <v>421</v>
      </c>
      <c r="P173" s="48">
        <v>70</v>
      </c>
      <c r="Q173" s="48">
        <v>44.67</v>
      </c>
      <c r="R173" s="48">
        <v>38.166665999999999</v>
      </c>
      <c r="S173" s="48">
        <v>35.083333000000003</v>
      </c>
      <c r="T173" s="48">
        <f t="shared" si="2"/>
        <v>39.306666333333339</v>
      </c>
    </row>
    <row r="174" spans="1:20" x14ac:dyDescent="0.25">
      <c r="A174" s="47">
        <v>1091</v>
      </c>
      <c r="B174" s="47">
        <v>1091</v>
      </c>
      <c r="C174" s="47" t="s">
        <v>1087</v>
      </c>
      <c r="D174" s="47" t="s">
        <v>1075</v>
      </c>
      <c r="E174" s="48">
        <v>5658</v>
      </c>
      <c r="F174" s="47" t="s">
        <v>1455</v>
      </c>
      <c r="G174" s="47" t="s">
        <v>1077</v>
      </c>
      <c r="H174" s="48">
        <v>53</v>
      </c>
      <c r="I174" s="48">
        <v>4</v>
      </c>
      <c r="J174" s="48">
        <v>29</v>
      </c>
      <c r="K174" s="48">
        <v>29</v>
      </c>
      <c r="L174" s="48">
        <v>44</v>
      </c>
      <c r="M174" s="48">
        <v>154</v>
      </c>
      <c r="N174" s="48">
        <v>334</v>
      </c>
      <c r="O174" s="48">
        <v>566</v>
      </c>
      <c r="P174" s="48">
        <v>59</v>
      </c>
      <c r="Q174" s="48">
        <v>51.33</v>
      </c>
      <c r="R174" s="48">
        <v>55.666665999999999</v>
      </c>
      <c r="S174" s="48">
        <v>47.166665999999999</v>
      </c>
      <c r="T174" s="48">
        <f t="shared" si="2"/>
        <v>51.387777333333332</v>
      </c>
    </row>
    <row r="175" spans="1:20" x14ac:dyDescent="0.25">
      <c r="A175" s="47">
        <v>1094</v>
      </c>
      <c r="B175" s="47">
        <v>1094</v>
      </c>
      <c r="C175" s="47" t="s">
        <v>1088</v>
      </c>
      <c r="D175" s="47" t="s">
        <v>1075</v>
      </c>
      <c r="E175" s="48">
        <v>5658</v>
      </c>
      <c r="F175" s="47" t="s">
        <v>1455</v>
      </c>
      <c r="G175" s="47" t="s">
        <v>1077</v>
      </c>
      <c r="H175" s="48">
        <v>87</v>
      </c>
      <c r="I175" s="48">
        <v>0</v>
      </c>
      <c r="J175" s="48">
        <v>66</v>
      </c>
      <c r="K175" s="48">
        <v>66</v>
      </c>
      <c r="L175" s="48">
        <v>99</v>
      </c>
      <c r="M175" s="48">
        <v>172</v>
      </c>
      <c r="N175" s="48">
        <v>451</v>
      </c>
      <c r="O175" s="48">
        <v>1183</v>
      </c>
      <c r="P175" s="48">
        <v>60</v>
      </c>
      <c r="Q175" s="48">
        <v>57.33</v>
      </c>
      <c r="R175" s="48">
        <v>75.166666000000006</v>
      </c>
      <c r="S175" s="48">
        <v>98.583332999999996</v>
      </c>
      <c r="T175" s="48">
        <f t="shared" si="2"/>
        <v>77.026666333333324</v>
      </c>
    </row>
    <row r="176" spans="1:20" x14ac:dyDescent="0.25">
      <c r="A176" s="47">
        <v>1095</v>
      </c>
      <c r="B176" s="47">
        <v>1095</v>
      </c>
      <c r="C176" s="47" t="s">
        <v>1089</v>
      </c>
      <c r="D176" s="47" t="s">
        <v>1075</v>
      </c>
      <c r="E176" s="48">
        <v>5658</v>
      </c>
      <c r="F176" s="47" t="s">
        <v>1455</v>
      </c>
      <c r="G176" s="47" t="s">
        <v>1077</v>
      </c>
      <c r="H176" s="48">
        <v>0</v>
      </c>
      <c r="I176" s="48">
        <v>0</v>
      </c>
      <c r="J176" s="48">
        <v>0</v>
      </c>
      <c r="K176" s="48">
        <v>0</v>
      </c>
      <c r="L176" s="48">
        <v>0</v>
      </c>
      <c r="M176" s="48"/>
      <c r="N176" s="48"/>
      <c r="O176" s="48"/>
      <c r="P176" s="48"/>
      <c r="Q176" s="48"/>
      <c r="R176" s="48"/>
      <c r="S176" s="48"/>
      <c r="T176" s="48">
        <f t="shared" si="2"/>
        <v>0</v>
      </c>
    </row>
    <row r="177" spans="1:20" x14ac:dyDescent="0.25">
      <c r="A177" s="47">
        <v>1097</v>
      </c>
      <c r="B177" s="47">
        <v>1097</v>
      </c>
      <c r="C177" s="47" t="s">
        <v>1090</v>
      </c>
      <c r="D177" s="47" t="s">
        <v>1075</v>
      </c>
      <c r="E177" s="48">
        <v>5658</v>
      </c>
      <c r="F177" s="47" t="s">
        <v>1455</v>
      </c>
      <c r="G177" s="47" t="s">
        <v>1077</v>
      </c>
      <c r="H177" s="48">
        <v>0</v>
      </c>
      <c r="I177" s="48">
        <v>0</v>
      </c>
      <c r="J177" s="48">
        <v>0</v>
      </c>
      <c r="K177" s="48">
        <v>0</v>
      </c>
      <c r="L177" s="48">
        <v>0</v>
      </c>
      <c r="M177" s="48"/>
      <c r="N177" s="48"/>
      <c r="O177" s="48"/>
      <c r="P177" s="48"/>
      <c r="Q177" s="48"/>
      <c r="R177" s="48"/>
      <c r="S177" s="48"/>
      <c r="T177" s="48">
        <f t="shared" si="2"/>
        <v>0</v>
      </c>
    </row>
    <row r="178" spans="1:20" x14ac:dyDescent="0.25">
      <c r="A178" s="47">
        <v>1098</v>
      </c>
      <c r="B178" s="47">
        <v>1098</v>
      </c>
      <c r="C178" s="47" t="s">
        <v>1091</v>
      </c>
      <c r="D178" s="47" t="s">
        <v>1075</v>
      </c>
      <c r="E178" s="48">
        <v>5658</v>
      </c>
      <c r="F178" s="47" t="s">
        <v>1455</v>
      </c>
      <c r="G178" s="47" t="s">
        <v>1077</v>
      </c>
      <c r="H178" s="48">
        <v>0</v>
      </c>
      <c r="I178" s="48">
        <v>0</v>
      </c>
      <c r="J178" s="48">
        <v>0</v>
      </c>
      <c r="K178" s="48">
        <v>0</v>
      </c>
      <c r="L178" s="48">
        <v>0</v>
      </c>
      <c r="M178" s="48"/>
      <c r="N178" s="48"/>
      <c r="O178" s="48"/>
      <c r="P178" s="48"/>
      <c r="Q178" s="48"/>
      <c r="R178" s="48"/>
      <c r="S178" s="48"/>
      <c r="T178" s="48">
        <f t="shared" si="2"/>
        <v>0</v>
      </c>
    </row>
    <row r="179" spans="1:20" x14ac:dyDescent="0.25">
      <c r="A179" s="47">
        <v>11583</v>
      </c>
      <c r="B179" s="47">
        <v>11583</v>
      </c>
      <c r="C179" s="47" t="s">
        <v>1093</v>
      </c>
      <c r="D179" s="47" t="s">
        <v>1075</v>
      </c>
      <c r="E179" s="48">
        <v>5658</v>
      </c>
      <c r="F179" s="47" t="s">
        <v>1455</v>
      </c>
      <c r="G179" s="47" t="s">
        <v>1077</v>
      </c>
      <c r="H179" s="48">
        <v>12</v>
      </c>
      <c r="I179" s="48">
        <v>0</v>
      </c>
      <c r="J179" s="48">
        <v>12</v>
      </c>
      <c r="K179" s="48">
        <v>10</v>
      </c>
      <c r="L179" s="48">
        <v>15</v>
      </c>
      <c r="M179" s="48">
        <v>86</v>
      </c>
      <c r="N179" s="48">
        <v>110</v>
      </c>
      <c r="O179" s="48">
        <v>201</v>
      </c>
      <c r="P179" s="48">
        <v>13</v>
      </c>
      <c r="Q179" s="48">
        <v>28.67</v>
      </c>
      <c r="R179" s="48">
        <v>18.333333</v>
      </c>
      <c r="S179" s="48">
        <v>16.75</v>
      </c>
      <c r="T179" s="48">
        <f t="shared" si="2"/>
        <v>21.251110999999998</v>
      </c>
    </row>
    <row r="180" spans="1:20" x14ac:dyDescent="0.25">
      <c r="A180" s="47">
        <v>120</v>
      </c>
      <c r="B180" s="47">
        <v>120</v>
      </c>
      <c r="C180" s="47" t="s">
        <v>1094</v>
      </c>
      <c r="D180" s="47" t="s">
        <v>1075</v>
      </c>
      <c r="E180" s="48">
        <v>5658</v>
      </c>
      <c r="F180" s="47" t="s">
        <v>1455</v>
      </c>
      <c r="G180" s="47" t="s">
        <v>1077</v>
      </c>
      <c r="H180" s="48">
        <v>18</v>
      </c>
      <c r="I180" s="48">
        <v>0</v>
      </c>
      <c r="J180" s="48">
        <v>18</v>
      </c>
      <c r="K180" s="48">
        <v>15</v>
      </c>
      <c r="L180" s="48">
        <v>65</v>
      </c>
      <c r="M180" s="48">
        <v>61</v>
      </c>
      <c r="N180" s="48">
        <v>86</v>
      </c>
      <c r="O180" s="48">
        <v>336</v>
      </c>
      <c r="P180" s="48">
        <v>40</v>
      </c>
      <c r="Q180" s="48">
        <v>20.329999999999998</v>
      </c>
      <c r="R180" s="48">
        <v>14.333333</v>
      </c>
      <c r="S180" s="48">
        <v>28</v>
      </c>
      <c r="T180" s="48">
        <f t="shared" si="2"/>
        <v>20.887777666666665</v>
      </c>
    </row>
    <row r="181" spans="1:20" x14ac:dyDescent="0.25">
      <c r="A181" s="47">
        <v>122</v>
      </c>
      <c r="B181" s="47">
        <v>122</v>
      </c>
      <c r="C181" s="47" t="s">
        <v>1095</v>
      </c>
      <c r="D181" s="47" t="s">
        <v>1075</v>
      </c>
      <c r="E181" s="48">
        <v>5658</v>
      </c>
      <c r="F181" s="47" t="s">
        <v>1455</v>
      </c>
      <c r="G181" s="47" t="s">
        <v>1077</v>
      </c>
      <c r="H181" s="48">
        <v>119</v>
      </c>
      <c r="I181" s="48">
        <v>0</v>
      </c>
      <c r="J181" s="48">
        <v>119</v>
      </c>
      <c r="K181" s="48">
        <v>62</v>
      </c>
      <c r="L181" s="48">
        <v>93</v>
      </c>
      <c r="M181" s="48">
        <v>6</v>
      </c>
      <c r="N181" s="48">
        <v>400</v>
      </c>
      <c r="O181" s="48">
        <v>674</v>
      </c>
      <c r="P181" s="48">
        <v>3</v>
      </c>
      <c r="Q181" s="48">
        <v>2</v>
      </c>
      <c r="R181" s="48">
        <v>66.666666000000006</v>
      </c>
      <c r="S181" s="48">
        <v>56.166665999999999</v>
      </c>
      <c r="T181" s="48">
        <f t="shared" si="2"/>
        <v>41.611110666666669</v>
      </c>
    </row>
    <row r="182" spans="1:20" x14ac:dyDescent="0.25">
      <c r="A182" s="47">
        <v>123</v>
      </c>
      <c r="B182" s="47">
        <v>123</v>
      </c>
      <c r="C182" s="47" t="s">
        <v>1099</v>
      </c>
      <c r="D182" s="47" t="s">
        <v>1075</v>
      </c>
      <c r="E182" s="48">
        <v>5658</v>
      </c>
      <c r="F182" s="47" t="s">
        <v>1455</v>
      </c>
      <c r="G182" s="47" t="s">
        <v>1077</v>
      </c>
      <c r="H182" s="48">
        <v>1042</v>
      </c>
      <c r="I182" s="48">
        <v>0</v>
      </c>
      <c r="J182" s="48">
        <v>1042</v>
      </c>
      <c r="K182" s="48">
        <v>62</v>
      </c>
      <c r="L182" s="48">
        <v>93</v>
      </c>
      <c r="M182" s="48">
        <v>3</v>
      </c>
      <c r="N182" s="48">
        <v>396</v>
      </c>
      <c r="O182" s="48">
        <v>670</v>
      </c>
      <c r="P182" s="48">
        <v>3</v>
      </c>
      <c r="Q182" s="48">
        <v>1</v>
      </c>
      <c r="R182" s="48">
        <v>66</v>
      </c>
      <c r="S182" s="48">
        <v>55.833333000000003</v>
      </c>
      <c r="T182" s="48">
        <f t="shared" si="2"/>
        <v>40.944444333333337</v>
      </c>
    </row>
    <row r="183" spans="1:20" x14ac:dyDescent="0.25">
      <c r="A183" s="47">
        <v>124</v>
      </c>
      <c r="B183" s="47">
        <v>124</v>
      </c>
      <c r="C183" s="47" t="s">
        <v>1100</v>
      </c>
      <c r="D183" s="47" t="s">
        <v>1075</v>
      </c>
      <c r="E183" s="48">
        <v>5658</v>
      </c>
      <c r="F183" s="47" t="s">
        <v>1455</v>
      </c>
      <c r="G183" s="47" t="s">
        <v>1077</v>
      </c>
      <c r="H183" s="48">
        <v>122.25</v>
      </c>
      <c r="I183" s="48">
        <v>0</v>
      </c>
      <c r="J183" s="48">
        <v>122.25</v>
      </c>
      <c r="K183" s="48">
        <v>93</v>
      </c>
      <c r="L183" s="48">
        <v>140</v>
      </c>
      <c r="M183" s="48">
        <v>215.75</v>
      </c>
      <c r="N183" s="48">
        <v>490</v>
      </c>
      <c r="O183" s="48">
        <v>908.25</v>
      </c>
      <c r="P183" s="48">
        <v>125.75</v>
      </c>
      <c r="Q183" s="48">
        <v>71.92</v>
      </c>
      <c r="R183" s="48">
        <v>81.666666000000006</v>
      </c>
      <c r="S183" s="48">
        <v>75.6875</v>
      </c>
      <c r="T183" s="48">
        <f t="shared" si="2"/>
        <v>76.424722000000003</v>
      </c>
    </row>
    <row r="184" spans="1:20" x14ac:dyDescent="0.25">
      <c r="A184" s="47">
        <v>1258</v>
      </c>
      <c r="B184" s="47">
        <v>1258</v>
      </c>
      <c r="C184" s="47" t="s">
        <v>1103</v>
      </c>
      <c r="D184" s="47" t="s">
        <v>1075</v>
      </c>
      <c r="E184" s="48">
        <v>5658</v>
      </c>
      <c r="F184" s="47" t="s">
        <v>1455</v>
      </c>
      <c r="G184" s="47" t="s">
        <v>1077</v>
      </c>
      <c r="H184" s="48">
        <v>30.92</v>
      </c>
      <c r="I184" s="48">
        <v>0</v>
      </c>
      <c r="J184" s="48">
        <v>8.42</v>
      </c>
      <c r="K184" s="48">
        <v>26</v>
      </c>
      <c r="L184" s="48">
        <v>39</v>
      </c>
      <c r="M184" s="48">
        <v>20</v>
      </c>
      <c r="N184" s="48">
        <v>67</v>
      </c>
      <c r="O184" s="48">
        <v>96.08</v>
      </c>
      <c r="P184" s="48"/>
      <c r="Q184" s="48">
        <v>6.67</v>
      </c>
      <c r="R184" s="48">
        <v>11.166665999999999</v>
      </c>
      <c r="S184" s="48">
        <v>8.0066659999999992</v>
      </c>
      <c r="T184" s="48">
        <f t="shared" si="2"/>
        <v>8.6144440000000007</v>
      </c>
    </row>
    <row r="185" spans="1:20" x14ac:dyDescent="0.25">
      <c r="A185" s="47">
        <v>1259</v>
      </c>
      <c r="B185" s="47">
        <v>1259</v>
      </c>
      <c r="C185" s="47" t="s">
        <v>1104</v>
      </c>
      <c r="D185" s="47" t="s">
        <v>1075</v>
      </c>
      <c r="E185" s="48">
        <v>5658</v>
      </c>
      <c r="F185" s="47" t="s">
        <v>1455</v>
      </c>
      <c r="G185" s="47" t="s">
        <v>1077</v>
      </c>
      <c r="H185" s="48">
        <v>86.905199999999994</v>
      </c>
      <c r="I185" s="48">
        <v>0</v>
      </c>
      <c r="J185" s="48">
        <v>50.908799999999999</v>
      </c>
      <c r="K185" s="48">
        <v>66</v>
      </c>
      <c r="L185" s="48">
        <v>99</v>
      </c>
      <c r="M185" s="48">
        <v>110.49</v>
      </c>
      <c r="N185" s="48">
        <v>222.31899999999999</v>
      </c>
      <c r="O185" s="48">
        <v>372.79379999999998</v>
      </c>
      <c r="P185" s="48"/>
      <c r="Q185" s="48">
        <v>36.83</v>
      </c>
      <c r="R185" s="48">
        <v>37.053165999999997</v>
      </c>
      <c r="S185" s="48">
        <v>31.06615</v>
      </c>
      <c r="T185" s="48">
        <f t="shared" si="2"/>
        <v>34.983105333333327</v>
      </c>
    </row>
    <row r="186" spans="1:20" x14ac:dyDescent="0.25">
      <c r="A186" s="47">
        <v>1261</v>
      </c>
      <c r="B186" s="47">
        <v>1261</v>
      </c>
      <c r="C186" s="47" t="s">
        <v>1105</v>
      </c>
      <c r="D186" s="47" t="s">
        <v>1075</v>
      </c>
      <c r="E186" s="48">
        <v>5658</v>
      </c>
      <c r="F186" s="47" t="s">
        <v>1455</v>
      </c>
      <c r="G186" s="47" t="s">
        <v>1077</v>
      </c>
      <c r="H186" s="48">
        <v>49.65</v>
      </c>
      <c r="I186" s="48">
        <v>0</v>
      </c>
      <c r="J186" s="48">
        <v>49.65</v>
      </c>
      <c r="K186" s="48">
        <v>49</v>
      </c>
      <c r="L186" s="48">
        <v>74</v>
      </c>
      <c r="M186" s="48">
        <v>81.531999999999996</v>
      </c>
      <c r="N186" s="48">
        <v>193.7</v>
      </c>
      <c r="O186" s="48">
        <v>329.91800000000001</v>
      </c>
      <c r="P186" s="48">
        <v>64.432000000000002</v>
      </c>
      <c r="Q186" s="48">
        <v>27.18</v>
      </c>
      <c r="R186" s="48">
        <v>32.283332999999999</v>
      </c>
      <c r="S186" s="48">
        <v>27.493165999999999</v>
      </c>
      <c r="T186" s="48">
        <f t="shared" si="2"/>
        <v>28.985499666666666</v>
      </c>
    </row>
    <row r="187" spans="1:20" x14ac:dyDescent="0.25">
      <c r="A187" s="47">
        <v>1262</v>
      </c>
      <c r="B187" s="47">
        <v>1262</v>
      </c>
      <c r="C187" s="47" t="s">
        <v>1106</v>
      </c>
      <c r="D187" s="47" t="s">
        <v>1075</v>
      </c>
      <c r="E187" s="48">
        <v>5658</v>
      </c>
      <c r="F187" s="47" t="s">
        <v>1455</v>
      </c>
      <c r="G187" s="47" t="s">
        <v>1077</v>
      </c>
      <c r="H187" s="48">
        <v>65.547499999999999</v>
      </c>
      <c r="I187" s="48">
        <v>0</v>
      </c>
      <c r="J187" s="48">
        <v>65.547499999999999</v>
      </c>
      <c r="K187" s="48">
        <v>5</v>
      </c>
      <c r="L187" s="48">
        <v>25</v>
      </c>
      <c r="M187" s="48">
        <v>15</v>
      </c>
      <c r="N187" s="48">
        <v>15</v>
      </c>
      <c r="O187" s="48">
        <v>29.64</v>
      </c>
      <c r="P187" s="48">
        <v>5</v>
      </c>
      <c r="Q187" s="48">
        <v>5</v>
      </c>
      <c r="R187" s="48">
        <v>2.5</v>
      </c>
      <c r="S187" s="48">
        <v>2.4700000000000002</v>
      </c>
      <c r="T187" s="48">
        <f t="shared" si="2"/>
        <v>3.3233333333333337</v>
      </c>
    </row>
    <row r="188" spans="1:20" x14ac:dyDescent="0.25">
      <c r="A188" s="47">
        <v>1263</v>
      </c>
      <c r="B188" s="47">
        <v>1263</v>
      </c>
      <c r="C188" s="47" t="s">
        <v>1107</v>
      </c>
      <c r="D188" s="47" t="s">
        <v>1075</v>
      </c>
      <c r="E188" s="48">
        <v>5658</v>
      </c>
      <c r="F188" s="47" t="s">
        <v>1455</v>
      </c>
      <c r="G188" s="47" t="s">
        <v>1077</v>
      </c>
      <c r="H188" s="48">
        <v>20.165026000000001</v>
      </c>
      <c r="I188" s="48">
        <v>0</v>
      </c>
      <c r="J188" s="48">
        <v>20.165026000000001</v>
      </c>
      <c r="K188" s="48">
        <v>1</v>
      </c>
      <c r="L188" s="48">
        <v>21</v>
      </c>
      <c r="M188" s="48">
        <v>3.6</v>
      </c>
      <c r="N188" s="48">
        <v>7.65</v>
      </c>
      <c r="O188" s="48">
        <v>16.439993999999999</v>
      </c>
      <c r="P188" s="48"/>
      <c r="Q188" s="48">
        <v>1.2</v>
      </c>
      <c r="R188" s="48">
        <v>1.2749999999999999</v>
      </c>
      <c r="S188" s="48">
        <v>1.369999</v>
      </c>
      <c r="T188" s="48">
        <f t="shared" si="2"/>
        <v>1.2816663333333331</v>
      </c>
    </row>
    <row r="189" spans="1:20" x14ac:dyDescent="0.25">
      <c r="A189" s="47">
        <v>1265</v>
      </c>
      <c r="B189" s="47">
        <v>1265</v>
      </c>
      <c r="C189" s="47" t="s">
        <v>1108</v>
      </c>
      <c r="D189" s="47" t="s">
        <v>1075</v>
      </c>
      <c r="E189" s="48">
        <v>5658</v>
      </c>
      <c r="F189" s="47" t="s">
        <v>1455</v>
      </c>
      <c r="G189" s="47" t="s">
        <v>1077</v>
      </c>
      <c r="H189" s="48">
        <v>20</v>
      </c>
      <c r="I189" s="48">
        <v>0</v>
      </c>
      <c r="J189" s="48">
        <v>20</v>
      </c>
      <c r="K189" s="48">
        <v>4</v>
      </c>
      <c r="L189" s="48">
        <v>24</v>
      </c>
      <c r="M189" s="48"/>
      <c r="N189" s="48">
        <v>7.1330999999999998</v>
      </c>
      <c r="O189" s="48">
        <v>14.258100000000001</v>
      </c>
      <c r="P189" s="48"/>
      <c r="Q189" s="48"/>
      <c r="R189" s="48">
        <v>1.18885</v>
      </c>
      <c r="S189" s="48">
        <v>1.188175</v>
      </c>
      <c r="T189" s="48">
        <f t="shared" si="2"/>
        <v>1.1885124999999999</v>
      </c>
    </row>
    <row r="190" spans="1:20" x14ac:dyDescent="0.25">
      <c r="A190" s="47">
        <v>1266</v>
      </c>
      <c r="B190" s="47">
        <v>1266</v>
      </c>
      <c r="C190" s="47" t="s">
        <v>1109</v>
      </c>
      <c r="D190" s="47" t="s">
        <v>1075</v>
      </c>
      <c r="E190" s="48">
        <v>5658</v>
      </c>
      <c r="F190" s="47" t="s">
        <v>1455</v>
      </c>
      <c r="G190" s="47" t="s">
        <v>1077</v>
      </c>
      <c r="H190" s="48">
        <v>5.3333399999999997</v>
      </c>
      <c r="I190" s="48">
        <v>0</v>
      </c>
      <c r="J190" s="48">
        <v>-10.666656</v>
      </c>
      <c r="K190" s="48">
        <v>5</v>
      </c>
      <c r="L190" s="48">
        <v>25</v>
      </c>
      <c r="M190" s="48">
        <v>92.254562000000007</v>
      </c>
      <c r="N190" s="48">
        <v>123.787892</v>
      </c>
      <c r="O190" s="48">
        <v>164.38789</v>
      </c>
      <c r="P190" s="48">
        <v>68.787897000000001</v>
      </c>
      <c r="Q190" s="48">
        <v>30.75</v>
      </c>
      <c r="R190" s="48">
        <v>20.631315000000001</v>
      </c>
      <c r="S190" s="48">
        <v>13.69899</v>
      </c>
      <c r="T190" s="48">
        <f t="shared" si="2"/>
        <v>21.693434999999997</v>
      </c>
    </row>
    <row r="191" spans="1:20" x14ac:dyDescent="0.25">
      <c r="A191" s="47">
        <v>1267</v>
      </c>
      <c r="B191" s="47">
        <v>1267</v>
      </c>
      <c r="C191" s="47" t="s">
        <v>1110</v>
      </c>
      <c r="D191" s="47" t="s">
        <v>1075</v>
      </c>
      <c r="E191" s="48">
        <v>5658</v>
      </c>
      <c r="F191" s="47" t="s">
        <v>1455</v>
      </c>
      <c r="G191" s="47" t="s">
        <v>1077</v>
      </c>
      <c r="H191" s="48">
        <v>29.081160000000001</v>
      </c>
      <c r="I191" s="48">
        <v>0</v>
      </c>
      <c r="J191" s="48">
        <v>29.081160000000001</v>
      </c>
      <c r="K191" s="48">
        <v>14</v>
      </c>
      <c r="L191" s="48">
        <v>34</v>
      </c>
      <c r="M191" s="48">
        <v>52.776000000000003</v>
      </c>
      <c r="N191" s="48">
        <v>136.9392</v>
      </c>
      <c r="O191" s="48">
        <v>171.49902</v>
      </c>
      <c r="P191" s="48">
        <v>12.42</v>
      </c>
      <c r="Q191" s="48">
        <v>17.59</v>
      </c>
      <c r="R191" s="48">
        <v>22.8232</v>
      </c>
      <c r="S191" s="48">
        <v>14.291585</v>
      </c>
      <c r="T191" s="48">
        <f t="shared" si="2"/>
        <v>18.234928333333333</v>
      </c>
    </row>
    <row r="192" spans="1:20" x14ac:dyDescent="0.25">
      <c r="A192" s="47">
        <v>1269</v>
      </c>
      <c r="B192" s="47">
        <v>1269</v>
      </c>
      <c r="C192" s="47" t="s">
        <v>1111</v>
      </c>
      <c r="D192" s="47" t="s">
        <v>1075</v>
      </c>
      <c r="E192" s="48">
        <v>5658</v>
      </c>
      <c r="F192" s="47" t="s">
        <v>1455</v>
      </c>
      <c r="G192" s="47" t="s">
        <v>1077</v>
      </c>
      <c r="H192" s="48">
        <v>28.382349999999999</v>
      </c>
      <c r="I192" s="48">
        <v>0</v>
      </c>
      <c r="J192" s="48">
        <v>28.382349999999999</v>
      </c>
      <c r="K192" s="48">
        <v>10</v>
      </c>
      <c r="L192" s="48">
        <v>30</v>
      </c>
      <c r="M192" s="48"/>
      <c r="N192" s="48"/>
      <c r="O192" s="48">
        <v>80.158649999999994</v>
      </c>
      <c r="P192" s="48"/>
      <c r="Q192" s="48"/>
      <c r="R192" s="48"/>
      <c r="S192" s="48">
        <v>6.6798869999999999</v>
      </c>
      <c r="T192" s="48">
        <f t="shared" si="2"/>
        <v>6.6798869999999999</v>
      </c>
    </row>
    <row r="193" spans="1:20" x14ac:dyDescent="0.25">
      <c r="A193" s="47">
        <v>1272</v>
      </c>
      <c r="B193" s="47">
        <v>1272</v>
      </c>
      <c r="C193" s="47" t="s">
        <v>1112</v>
      </c>
      <c r="D193" s="47" t="s">
        <v>1075</v>
      </c>
      <c r="E193" s="48">
        <v>5658</v>
      </c>
      <c r="F193" s="47" t="s">
        <v>1455</v>
      </c>
      <c r="G193" s="47" t="s">
        <v>1077</v>
      </c>
      <c r="H193" s="48">
        <v>7.6837</v>
      </c>
      <c r="I193" s="48">
        <v>0</v>
      </c>
      <c r="J193" s="48">
        <v>7.6837</v>
      </c>
      <c r="K193" s="48">
        <v>1</v>
      </c>
      <c r="L193" s="48">
        <v>21</v>
      </c>
      <c r="M193" s="48"/>
      <c r="N193" s="48"/>
      <c r="O193" s="48"/>
      <c r="P193" s="48"/>
      <c r="Q193" s="48"/>
      <c r="R193" s="48"/>
      <c r="S193" s="48"/>
      <c r="T193" s="48">
        <f t="shared" si="2"/>
        <v>0</v>
      </c>
    </row>
    <row r="194" spans="1:20" x14ac:dyDescent="0.25">
      <c r="A194" s="47">
        <v>1273</v>
      </c>
      <c r="B194" s="47">
        <v>1273</v>
      </c>
      <c r="C194" s="47" t="s">
        <v>1113</v>
      </c>
      <c r="D194" s="47" t="s">
        <v>1075</v>
      </c>
      <c r="E194" s="48">
        <v>5658</v>
      </c>
      <c r="F194" s="47" t="s">
        <v>1455</v>
      </c>
      <c r="G194" s="47" t="s">
        <v>1077</v>
      </c>
      <c r="H194" s="48">
        <v>35.091999999999999</v>
      </c>
      <c r="I194" s="48">
        <v>0</v>
      </c>
      <c r="J194" s="48">
        <v>35.091999999999999</v>
      </c>
      <c r="K194" s="48">
        <v>22</v>
      </c>
      <c r="L194" s="48">
        <v>33</v>
      </c>
      <c r="M194" s="48">
        <v>50.508000000000003</v>
      </c>
      <c r="N194" s="48">
        <v>50.508000000000003</v>
      </c>
      <c r="O194" s="48">
        <v>55.908000000000001</v>
      </c>
      <c r="P194" s="48"/>
      <c r="Q194" s="48">
        <v>16.84</v>
      </c>
      <c r="R194" s="48">
        <v>8.4179999999999993</v>
      </c>
      <c r="S194" s="48">
        <v>4.6589999999999998</v>
      </c>
      <c r="T194" s="48">
        <f t="shared" si="2"/>
        <v>9.9723333333333333</v>
      </c>
    </row>
    <row r="195" spans="1:20" x14ac:dyDescent="0.25">
      <c r="A195" s="47">
        <v>1274</v>
      </c>
      <c r="B195" s="47">
        <v>1274</v>
      </c>
      <c r="C195" s="47" t="s">
        <v>1114</v>
      </c>
      <c r="D195" s="47" t="s">
        <v>1075</v>
      </c>
      <c r="E195" s="48">
        <v>5658</v>
      </c>
      <c r="F195" s="47" t="s">
        <v>1455</v>
      </c>
      <c r="G195" s="47" t="s">
        <v>1077</v>
      </c>
      <c r="H195" s="48">
        <v>3.590001</v>
      </c>
      <c r="I195" s="48">
        <v>0</v>
      </c>
      <c r="J195" s="48">
        <v>3.590001</v>
      </c>
      <c r="K195" s="48">
        <v>0</v>
      </c>
      <c r="L195" s="48">
        <v>0</v>
      </c>
      <c r="M195" s="48"/>
      <c r="N195" s="48">
        <v>10.199999</v>
      </c>
      <c r="O195" s="48">
        <v>16.409998999999999</v>
      </c>
      <c r="P195" s="48"/>
      <c r="Q195" s="48"/>
      <c r="R195" s="48">
        <v>1.699999</v>
      </c>
      <c r="S195" s="48">
        <v>1.367499</v>
      </c>
      <c r="T195" s="48">
        <f t="shared" ref="T195:T232" si="3">IFERROR(AVERAGE(Q195:S195),0)</f>
        <v>1.533749</v>
      </c>
    </row>
    <row r="196" spans="1:20" x14ac:dyDescent="0.25">
      <c r="A196" s="47">
        <v>1275</v>
      </c>
      <c r="B196" s="47">
        <v>1275</v>
      </c>
      <c r="C196" s="47" t="s">
        <v>1115</v>
      </c>
      <c r="D196" s="47" t="s">
        <v>1075</v>
      </c>
      <c r="E196" s="48">
        <v>5658</v>
      </c>
      <c r="F196" s="47" t="s">
        <v>1455</v>
      </c>
      <c r="G196" s="47" t="s">
        <v>1077</v>
      </c>
      <c r="H196" s="48">
        <v>14.832673</v>
      </c>
      <c r="I196" s="48">
        <v>0</v>
      </c>
      <c r="J196" s="48">
        <v>8.1660079999999997</v>
      </c>
      <c r="K196" s="48">
        <v>6</v>
      </c>
      <c r="L196" s="48">
        <v>26</v>
      </c>
      <c r="M196" s="48">
        <v>24.866665000000001</v>
      </c>
      <c r="N196" s="48">
        <v>55.366663000000003</v>
      </c>
      <c r="O196" s="48">
        <v>69.633328000000006</v>
      </c>
      <c r="P196" s="48">
        <v>6.6666650000000001</v>
      </c>
      <c r="Q196" s="48">
        <v>8.2899999999999991</v>
      </c>
      <c r="R196" s="48">
        <v>9.2277769999999997</v>
      </c>
      <c r="S196" s="48">
        <v>5.8027769999999999</v>
      </c>
      <c r="T196" s="48">
        <f t="shared" si="3"/>
        <v>7.7735179999999993</v>
      </c>
    </row>
    <row r="197" spans="1:20" x14ac:dyDescent="0.25">
      <c r="A197" s="47">
        <v>1276</v>
      </c>
      <c r="B197" s="47">
        <v>1276</v>
      </c>
      <c r="C197" s="47" t="s">
        <v>1116</v>
      </c>
      <c r="D197" s="47" t="s">
        <v>1075</v>
      </c>
      <c r="E197" s="48">
        <v>5658</v>
      </c>
      <c r="F197" s="47" t="s">
        <v>1455</v>
      </c>
      <c r="G197" s="47" t="s">
        <v>1077</v>
      </c>
      <c r="H197" s="48">
        <v>28.557860000000002</v>
      </c>
      <c r="I197" s="48">
        <v>0</v>
      </c>
      <c r="J197" s="48">
        <v>21.891860000000001</v>
      </c>
      <c r="K197" s="48">
        <v>3</v>
      </c>
      <c r="L197" s="48">
        <v>23</v>
      </c>
      <c r="M197" s="48">
        <v>33.33</v>
      </c>
      <c r="N197" s="48">
        <v>44.395560000000003</v>
      </c>
      <c r="O197" s="48">
        <v>96.81156</v>
      </c>
      <c r="P197" s="48">
        <v>19.998000000000001</v>
      </c>
      <c r="Q197" s="48">
        <v>11.11</v>
      </c>
      <c r="R197" s="48">
        <v>7.3992599999999999</v>
      </c>
      <c r="S197" s="48">
        <v>8.0676299999999994</v>
      </c>
      <c r="T197" s="48">
        <f t="shared" si="3"/>
        <v>8.8589633333333335</v>
      </c>
    </row>
    <row r="198" spans="1:20" x14ac:dyDescent="0.25">
      <c r="A198" s="47">
        <v>1277</v>
      </c>
      <c r="B198" s="47">
        <v>1277</v>
      </c>
      <c r="C198" s="47" t="s">
        <v>1117</v>
      </c>
      <c r="D198" s="47" t="s">
        <v>1075</v>
      </c>
      <c r="E198" s="48">
        <v>5658</v>
      </c>
      <c r="F198" s="47" t="s">
        <v>1455</v>
      </c>
      <c r="G198" s="47" t="s">
        <v>1077</v>
      </c>
      <c r="H198" s="48">
        <v>15.156344000000001</v>
      </c>
      <c r="I198" s="48">
        <v>0</v>
      </c>
      <c r="J198" s="48">
        <v>15.156344000000001</v>
      </c>
      <c r="K198" s="48">
        <v>1</v>
      </c>
      <c r="L198" s="48">
        <v>51</v>
      </c>
      <c r="M198" s="48"/>
      <c r="N198" s="48">
        <v>6.25</v>
      </c>
      <c r="O198" s="48">
        <v>9.0625</v>
      </c>
      <c r="P198" s="48"/>
      <c r="Q198" s="48"/>
      <c r="R198" s="48">
        <v>1.041666</v>
      </c>
      <c r="S198" s="48">
        <v>0.75520799999999999</v>
      </c>
      <c r="T198" s="48">
        <f t="shared" si="3"/>
        <v>0.89843699999999993</v>
      </c>
    </row>
    <row r="199" spans="1:20" x14ac:dyDescent="0.25">
      <c r="A199" s="47">
        <v>1278</v>
      </c>
      <c r="B199" s="47">
        <v>1278</v>
      </c>
      <c r="C199" s="47" t="s">
        <v>1118</v>
      </c>
      <c r="D199" s="47" t="s">
        <v>1075</v>
      </c>
      <c r="E199" s="48">
        <v>5658</v>
      </c>
      <c r="F199" s="47" t="s">
        <v>1455</v>
      </c>
      <c r="G199" s="47" t="s">
        <v>1077</v>
      </c>
      <c r="H199" s="48">
        <v>16</v>
      </c>
      <c r="I199" s="48">
        <v>0</v>
      </c>
      <c r="J199" s="48">
        <v>16</v>
      </c>
      <c r="K199" s="48">
        <v>1</v>
      </c>
      <c r="L199" s="48">
        <v>51</v>
      </c>
      <c r="M199" s="48"/>
      <c r="N199" s="48">
        <v>2</v>
      </c>
      <c r="O199" s="48">
        <v>29</v>
      </c>
      <c r="P199" s="48"/>
      <c r="Q199" s="48"/>
      <c r="R199" s="48">
        <v>0.33333299999999999</v>
      </c>
      <c r="S199" s="48">
        <v>2.4166660000000002</v>
      </c>
      <c r="T199" s="48">
        <f t="shared" si="3"/>
        <v>1.3749995000000002</v>
      </c>
    </row>
    <row r="200" spans="1:20" x14ac:dyDescent="0.25">
      <c r="A200" s="47">
        <v>1279</v>
      </c>
      <c r="B200" s="47">
        <v>1279</v>
      </c>
      <c r="C200" s="47" t="s">
        <v>1119</v>
      </c>
      <c r="D200" s="47" t="s">
        <v>1075</v>
      </c>
      <c r="E200" s="48">
        <v>5658</v>
      </c>
      <c r="F200" s="47" t="s">
        <v>1455</v>
      </c>
      <c r="G200" s="47" t="s">
        <v>1077</v>
      </c>
      <c r="H200" s="48">
        <v>125</v>
      </c>
      <c r="I200" s="48">
        <v>0</v>
      </c>
      <c r="J200" s="48">
        <v>119</v>
      </c>
      <c r="K200" s="48">
        <v>15</v>
      </c>
      <c r="L200" s="48">
        <v>35</v>
      </c>
      <c r="M200" s="48">
        <v>15</v>
      </c>
      <c r="N200" s="48">
        <v>121.97499999999999</v>
      </c>
      <c r="O200" s="48">
        <v>189.875</v>
      </c>
      <c r="P200" s="48"/>
      <c r="Q200" s="48">
        <v>5</v>
      </c>
      <c r="R200" s="48">
        <v>20.329166000000001</v>
      </c>
      <c r="S200" s="48">
        <v>15.822915999999999</v>
      </c>
      <c r="T200" s="48">
        <f t="shared" si="3"/>
        <v>13.717360666666666</v>
      </c>
    </row>
    <row r="201" spans="1:20" x14ac:dyDescent="0.25">
      <c r="A201" s="47">
        <v>1280</v>
      </c>
      <c r="B201" s="47">
        <v>1280</v>
      </c>
      <c r="C201" s="47" t="s">
        <v>1120</v>
      </c>
      <c r="D201" s="47" t="s">
        <v>1075</v>
      </c>
      <c r="E201" s="48">
        <v>5658</v>
      </c>
      <c r="F201" s="47" t="s">
        <v>1455</v>
      </c>
      <c r="G201" s="47" t="s">
        <v>1077</v>
      </c>
      <c r="H201" s="48">
        <v>139.12074999999999</v>
      </c>
      <c r="I201" s="48">
        <v>0</v>
      </c>
      <c r="J201" s="48">
        <v>139.12074999999999</v>
      </c>
      <c r="K201" s="48">
        <v>11</v>
      </c>
      <c r="L201" s="48">
        <v>31</v>
      </c>
      <c r="M201" s="48">
        <v>20.832000000000001</v>
      </c>
      <c r="N201" s="48">
        <v>89.741249999999994</v>
      </c>
      <c r="O201" s="48">
        <v>127.86324999999999</v>
      </c>
      <c r="P201" s="48"/>
      <c r="Q201" s="48">
        <v>6.94</v>
      </c>
      <c r="R201" s="48">
        <v>14.956875</v>
      </c>
      <c r="S201" s="48">
        <v>10.65527</v>
      </c>
      <c r="T201" s="48">
        <f t="shared" si="3"/>
        <v>10.850715000000001</v>
      </c>
    </row>
    <row r="202" spans="1:20" x14ac:dyDescent="0.25">
      <c r="A202" s="47">
        <v>1281</v>
      </c>
      <c r="B202" s="47">
        <v>1281</v>
      </c>
      <c r="C202" s="47" t="s">
        <v>1121</v>
      </c>
      <c r="D202" s="47" t="s">
        <v>1075</v>
      </c>
      <c r="E202" s="48">
        <v>5658</v>
      </c>
      <c r="F202" s="47" t="s">
        <v>1455</v>
      </c>
      <c r="G202" s="47" t="s">
        <v>1077</v>
      </c>
      <c r="H202" s="48">
        <v>35.530385000000003</v>
      </c>
      <c r="I202" s="48">
        <v>0</v>
      </c>
      <c r="J202" s="48">
        <v>35.530385000000003</v>
      </c>
      <c r="K202" s="48">
        <v>1</v>
      </c>
      <c r="L202" s="48">
        <v>21</v>
      </c>
      <c r="M202" s="48">
        <v>0.2</v>
      </c>
      <c r="N202" s="48">
        <v>2.558519</v>
      </c>
      <c r="O202" s="48">
        <v>16.769628999999998</v>
      </c>
      <c r="P202" s="48"/>
      <c r="Q202" s="48">
        <v>7.0000000000000007E-2</v>
      </c>
      <c r="R202" s="48">
        <v>0.42641899999999999</v>
      </c>
      <c r="S202" s="48">
        <v>1.3974690000000001</v>
      </c>
      <c r="T202" s="48">
        <f t="shared" si="3"/>
        <v>0.63129599999999997</v>
      </c>
    </row>
    <row r="203" spans="1:20" x14ac:dyDescent="0.25">
      <c r="A203" s="47">
        <v>1307</v>
      </c>
      <c r="B203" s="47">
        <v>1307</v>
      </c>
      <c r="C203" s="47" t="s">
        <v>1122</v>
      </c>
      <c r="D203" s="47" t="s">
        <v>1075</v>
      </c>
      <c r="E203" s="48">
        <v>5658</v>
      </c>
      <c r="F203" s="47" t="s">
        <v>1455</v>
      </c>
      <c r="G203" s="47" t="s">
        <v>1077</v>
      </c>
      <c r="H203" s="48">
        <v>11</v>
      </c>
      <c r="I203" s="48">
        <v>0</v>
      </c>
      <c r="J203" s="48">
        <v>10</v>
      </c>
      <c r="K203" s="48">
        <v>6</v>
      </c>
      <c r="L203" s="48">
        <v>26</v>
      </c>
      <c r="M203" s="48"/>
      <c r="N203" s="48">
        <v>35</v>
      </c>
      <c r="O203" s="48">
        <v>54</v>
      </c>
      <c r="P203" s="48"/>
      <c r="Q203" s="48"/>
      <c r="R203" s="48">
        <v>5.8333329999999997</v>
      </c>
      <c r="S203" s="48">
        <v>4.5</v>
      </c>
      <c r="T203" s="48">
        <f t="shared" si="3"/>
        <v>5.1666664999999998</v>
      </c>
    </row>
    <row r="204" spans="1:20" x14ac:dyDescent="0.25">
      <c r="A204" s="47">
        <v>1492</v>
      </c>
      <c r="B204" s="47">
        <v>1492</v>
      </c>
      <c r="C204" s="47" t="s">
        <v>1134</v>
      </c>
      <c r="D204" s="47" t="s">
        <v>1075</v>
      </c>
      <c r="E204" s="48">
        <v>5658</v>
      </c>
      <c r="F204" s="47" t="s">
        <v>1455</v>
      </c>
      <c r="G204" s="47" t="s">
        <v>1077</v>
      </c>
      <c r="H204" s="48">
        <v>87.3</v>
      </c>
      <c r="I204" s="48">
        <v>0</v>
      </c>
      <c r="J204" s="48">
        <v>33.25</v>
      </c>
      <c r="K204" s="48">
        <v>52</v>
      </c>
      <c r="L204" s="48">
        <v>78</v>
      </c>
      <c r="M204" s="48">
        <v>491</v>
      </c>
      <c r="N204" s="48">
        <v>740.7</v>
      </c>
      <c r="O204" s="48">
        <v>1679.7</v>
      </c>
      <c r="P204" s="48">
        <v>180</v>
      </c>
      <c r="Q204" s="48">
        <v>163.66999999999999</v>
      </c>
      <c r="R204" s="48">
        <v>123.45</v>
      </c>
      <c r="S204" s="48">
        <v>139.97499999999999</v>
      </c>
      <c r="T204" s="48">
        <f t="shared" si="3"/>
        <v>142.36500000000001</v>
      </c>
    </row>
    <row r="205" spans="1:20" x14ac:dyDescent="0.25">
      <c r="A205" s="47">
        <v>15896</v>
      </c>
      <c r="B205" s="47">
        <v>15896</v>
      </c>
      <c r="C205" s="47" t="s">
        <v>1136</v>
      </c>
      <c r="D205" s="47" t="s">
        <v>1075</v>
      </c>
      <c r="E205" s="48">
        <v>5658</v>
      </c>
      <c r="F205" s="47" t="s">
        <v>1455</v>
      </c>
      <c r="G205" s="47" t="s">
        <v>1077</v>
      </c>
      <c r="H205" s="48">
        <v>32.003</v>
      </c>
      <c r="I205" s="48">
        <v>0</v>
      </c>
      <c r="J205" s="48">
        <v>7.0030999999999999</v>
      </c>
      <c r="K205" s="48">
        <v>32</v>
      </c>
      <c r="L205" s="48">
        <v>48</v>
      </c>
      <c r="M205" s="48">
        <v>274.99889999999999</v>
      </c>
      <c r="N205" s="48">
        <v>349.99860000000001</v>
      </c>
      <c r="O205" s="48">
        <v>1022.662812</v>
      </c>
      <c r="P205" s="48">
        <v>29.166550000000001</v>
      </c>
      <c r="Q205" s="48">
        <v>91.67</v>
      </c>
      <c r="R205" s="48">
        <v>58.333100000000002</v>
      </c>
      <c r="S205" s="48">
        <v>85.221901000000003</v>
      </c>
      <c r="T205" s="48">
        <f t="shared" si="3"/>
        <v>78.408333666666678</v>
      </c>
    </row>
    <row r="206" spans="1:20" x14ac:dyDescent="0.25">
      <c r="A206" s="47">
        <v>16</v>
      </c>
      <c r="B206" s="47">
        <v>16</v>
      </c>
      <c r="C206" s="47" t="s">
        <v>1138</v>
      </c>
      <c r="D206" s="47" t="s">
        <v>1075</v>
      </c>
      <c r="E206" s="48">
        <v>5658</v>
      </c>
      <c r="F206" s="47" t="s">
        <v>1455</v>
      </c>
      <c r="G206" s="47" t="s">
        <v>1077</v>
      </c>
      <c r="H206" s="48">
        <v>0</v>
      </c>
      <c r="I206" s="48">
        <v>0</v>
      </c>
      <c r="J206" s="48">
        <v>0</v>
      </c>
      <c r="K206" s="48">
        <v>0</v>
      </c>
      <c r="L206" s="48">
        <v>0</v>
      </c>
      <c r="M206" s="48"/>
      <c r="N206" s="48"/>
      <c r="O206" s="48">
        <v>490</v>
      </c>
      <c r="P206" s="48"/>
      <c r="Q206" s="48"/>
      <c r="R206" s="48"/>
      <c r="S206" s="48">
        <v>40.833333000000003</v>
      </c>
      <c r="T206" s="48">
        <f t="shared" si="3"/>
        <v>40.833333000000003</v>
      </c>
    </row>
    <row r="207" spans="1:20" x14ac:dyDescent="0.25">
      <c r="A207" s="47">
        <v>1659</v>
      </c>
      <c r="B207" s="47">
        <v>1659</v>
      </c>
      <c r="C207" s="47" t="s">
        <v>1139</v>
      </c>
      <c r="D207" s="47" t="s">
        <v>1075</v>
      </c>
      <c r="E207" s="48">
        <v>5658</v>
      </c>
      <c r="F207" s="47" t="s">
        <v>1455</v>
      </c>
      <c r="G207" s="47" t="s">
        <v>1077</v>
      </c>
      <c r="H207" s="48">
        <v>1104.4357170000001</v>
      </c>
      <c r="I207" s="48">
        <v>908.43571699999995</v>
      </c>
      <c r="J207" s="48">
        <v>179.33340000000001</v>
      </c>
      <c r="K207" s="48">
        <v>156</v>
      </c>
      <c r="L207" s="48">
        <v>234</v>
      </c>
      <c r="M207" s="48">
        <v>593.10986500000001</v>
      </c>
      <c r="N207" s="48">
        <v>1348.642953</v>
      </c>
      <c r="O207" s="48">
        <v>3872.8255530000001</v>
      </c>
      <c r="P207" s="48">
        <v>164.91656499999999</v>
      </c>
      <c r="Q207" s="48">
        <v>197.7</v>
      </c>
      <c r="R207" s="48">
        <v>224.77382499999999</v>
      </c>
      <c r="S207" s="48">
        <v>322.73546199999998</v>
      </c>
      <c r="T207" s="48">
        <f t="shared" si="3"/>
        <v>248.40309566666664</v>
      </c>
    </row>
    <row r="208" spans="1:20" x14ac:dyDescent="0.25">
      <c r="A208" s="47">
        <v>17689</v>
      </c>
      <c r="B208" s="47">
        <v>17689</v>
      </c>
      <c r="C208" s="47" t="s">
        <v>1140</v>
      </c>
      <c r="D208" s="47" t="s">
        <v>1075</v>
      </c>
      <c r="E208" s="48">
        <v>5658</v>
      </c>
      <c r="F208" s="47" t="s">
        <v>1455</v>
      </c>
      <c r="G208" s="47" t="s">
        <v>1077</v>
      </c>
      <c r="H208" s="48">
        <v>59</v>
      </c>
      <c r="I208" s="48">
        <v>0</v>
      </c>
      <c r="J208" s="48">
        <v>59</v>
      </c>
      <c r="K208" s="48">
        <v>1</v>
      </c>
      <c r="L208" s="48">
        <v>31</v>
      </c>
      <c r="M208" s="48">
        <v>1</v>
      </c>
      <c r="N208" s="48">
        <v>1</v>
      </c>
      <c r="O208" s="48">
        <v>15</v>
      </c>
      <c r="P208" s="48"/>
      <c r="Q208" s="48">
        <v>0.33</v>
      </c>
      <c r="R208" s="48">
        <v>0.16666600000000001</v>
      </c>
      <c r="S208" s="48">
        <v>1.25</v>
      </c>
      <c r="T208" s="48">
        <f t="shared" si="3"/>
        <v>0.58222200000000002</v>
      </c>
    </row>
    <row r="209" spans="1:20" x14ac:dyDescent="0.25">
      <c r="A209" s="47">
        <v>1906</v>
      </c>
      <c r="B209" s="47">
        <v>1906</v>
      </c>
      <c r="C209" s="47" t="s">
        <v>1144</v>
      </c>
      <c r="D209" s="47" t="s">
        <v>1075</v>
      </c>
      <c r="E209" s="48">
        <v>5658</v>
      </c>
      <c r="F209" s="47" t="s">
        <v>1455</v>
      </c>
      <c r="G209" s="47" t="s">
        <v>1077</v>
      </c>
      <c r="H209" s="48">
        <v>73</v>
      </c>
      <c r="I209" s="48">
        <v>0</v>
      </c>
      <c r="J209" s="48">
        <v>73</v>
      </c>
      <c r="K209" s="48">
        <v>22</v>
      </c>
      <c r="L209" s="48">
        <v>72</v>
      </c>
      <c r="M209" s="48">
        <v>130</v>
      </c>
      <c r="N209" s="48">
        <v>238</v>
      </c>
      <c r="O209" s="48">
        <v>501</v>
      </c>
      <c r="P209" s="48">
        <v>70</v>
      </c>
      <c r="Q209" s="48">
        <v>43.33</v>
      </c>
      <c r="R209" s="48">
        <v>39.666665999999999</v>
      </c>
      <c r="S209" s="48">
        <v>41.75</v>
      </c>
      <c r="T209" s="48">
        <f t="shared" si="3"/>
        <v>41.582222000000002</v>
      </c>
    </row>
    <row r="210" spans="1:20" x14ac:dyDescent="0.25">
      <c r="A210" s="47">
        <v>19209</v>
      </c>
      <c r="B210" s="47">
        <v>19209</v>
      </c>
      <c r="C210" s="47" t="s">
        <v>1146</v>
      </c>
      <c r="D210" s="47" t="s">
        <v>1075</v>
      </c>
      <c r="E210" s="48">
        <v>5658</v>
      </c>
      <c r="F210" s="47" t="s">
        <v>1455</v>
      </c>
      <c r="G210" s="47" t="s">
        <v>1077</v>
      </c>
      <c r="H210" s="48">
        <v>34</v>
      </c>
      <c r="I210" s="48">
        <v>0</v>
      </c>
      <c r="J210" s="48">
        <v>34</v>
      </c>
      <c r="K210" s="48">
        <v>0</v>
      </c>
      <c r="L210" s="48">
        <v>0</v>
      </c>
      <c r="M210" s="48">
        <v>2</v>
      </c>
      <c r="N210" s="48">
        <v>4</v>
      </c>
      <c r="O210" s="48">
        <v>10</v>
      </c>
      <c r="P210" s="48">
        <v>2</v>
      </c>
      <c r="Q210" s="48">
        <v>0.67</v>
      </c>
      <c r="R210" s="48">
        <v>0.66666599999999998</v>
      </c>
      <c r="S210" s="48">
        <v>0.83333299999999999</v>
      </c>
      <c r="T210" s="48">
        <f t="shared" si="3"/>
        <v>0.72333300000000011</v>
      </c>
    </row>
    <row r="211" spans="1:20" x14ac:dyDescent="0.25">
      <c r="A211" s="47">
        <v>1948</v>
      </c>
      <c r="B211" s="47">
        <v>1948</v>
      </c>
      <c r="C211" s="47" t="s">
        <v>1154</v>
      </c>
      <c r="D211" s="47" t="s">
        <v>1075</v>
      </c>
      <c r="E211" s="48">
        <v>5658</v>
      </c>
      <c r="F211" s="47" t="s">
        <v>1455</v>
      </c>
      <c r="G211" s="47" t="s">
        <v>1077</v>
      </c>
      <c r="H211" s="48">
        <v>51</v>
      </c>
      <c r="I211" s="48">
        <v>0</v>
      </c>
      <c r="J211" s="48">
        <v>51</v>
      </c>
      <c r="K211" s="48">
        <v>3</v>
      </c>
      <c r="L211" s="48">
        <v>53</v>
      </c>
      <c r="M211" s="48">
        <v>14</v>
      </c>
      <c r="N211" s="48">
        <v>26</v>
      </c>
      <c r="O211" s="48">
        <v>39</v>
      </c>
      <c r="P211" s="48">
        <v>4</v>
      </c>
      <c r="Q211" s="48">
        <v>4.67</v>
      </c>
      <c r="R211" s="48">
        <v>4.3333329999999997</v>
      </c>
      <c r="S211" s="48">
        <v>3.25</v>
      </c>
      <c r="T211" s="48">
        <f t="shared" si="3"/>
        <v>4.0844443333333329</v>
      </c>
    </row>
    <row r="212" spans="1:20" x14ac:dyDescent="0.25">
      <c r="A212" s="47">
        <v>2013</v>
      </c>
      <c r="B212" s="47">
        <v>2013</v>
      </c>
      <c r="C212" s="47" t="s">
        <v>1156</v>
      </c>
      <c r="D212" s="47" t="s">
        <v>1075</v>
      </c>
      <c r="E212" s="48">
        <v>5658</v>
      </c>
      <c r="F212" s="47" t="s">
        <v>1455</v>
      </c>
      <c r="G212" s="47" t="s">
        <v>1077</v>
      </c>
      <c r="H212" s="48">
        <v>640</v>
      </c>
      <c r="I212" s="48">
        <v>167</v>
      </c>
      <c r="J212" s="48">
        <v>473</v>
      </c>
      <c r="K212" s="48">
        <v>34</v>
      </c>
      <c r="L212" s="48">
        <v>84</v>
      </c>
      <c r="M212" s="48">
        <v>520</v>
      </c>
      <c r="N212" s="48">
        <v>520</v>
      </c>
      <c r="O212" s="48">
        <v>831</v>
      </c>
      <c r="P212" s="48">
        <v>520</v>
      </c>
      <c r="Q212" s="48">
        <v>173.33</v>
      </c>
      <c r="R212" s="48">
        <v>86.666666000000006</v>
      </c>
      <c r="S212" s="48">
        <v>69.25</v>
      </c>
      <c r="T212" s="48">
        <f t="shared" si="3"/>
        <v>109.74888866666667</v>
      </c>
    </row>
    <row r="213" spans="1:20" x14ac:dyDescent="0.25">
      <c r="A213" s="47">
        <v>2015</v>
      </c>
      <c r="B213" s="47">
        <v>2015</v>
      </c>
      <c r="C213" s="47" t="s">
        <v>1158</v>
      </c>
      <c r="D213" s="47" t="s">
        <v>1075</v>
      </c>
      <c r="E213" s="48">
        <v>5658</v>
      </c>
      <c r="F213" s="47" t="s">
        <v>1455</v>
      </c>
      <c r="G213" s="47" t="s">
        <v>1077</v>
      </c>
      <c r="H213" s="48">
        <v>217</v>
      </c>
      <c r="I213" s="48">
        <v>0</v>
      </c>
      <c r="J213" s="48">
        <v>217</v>
      </c>
      <c r="K213" s="48">
        <v>42</v>
      </c>
      <c r="L213" s="48">
        <v>92</v>
      </c>
      <c r="M213" s="48"/>
      <c r="N213" s="48"/>
      <c r="O213" s="48">
        <v>386</v>
      </c>
      <c r="P213" s="48"/>
      <c r="Q213" s="48"/>
      <c r="R213" s="48"/>
      <c r="S213" s="48">
        <v>32.166665999999999</v>
      </c>
      <c r="T213" s="48">
        <f t="shared" si="3"/>
        <v>32.166665999999999</v>
      </c>
    </row>
    <row r="214" spans="1:20" x14ac:dyDescent="0.25">
      <c r="A214" s="47">
        <v>20319</v>
      </c>
      <c r="B214" s="47">
        <v>20319</v>
      </c>
      <c r="C214" s="47" t="s">
        <v>1159</v>
      </c>
      <c r="D214" s="47" t="s">
        <v>1075</v>
      </c>
      <c r="E214" s="48">
        <v>5658</v>
      </c>
      <c r="F214" s="47" t="s">
        <v>1455</v>
      </c>
      <c r="G214" s="47" t="s">
        <v>1077</v>
      </c>
      <c r="H214" s="48">
        <v>34</v>
      </c>
      <c r="I214" s="48">
        <v>0</v>
      </c>
      <c r="J214" s="48">
        <v>34</v>
      </c>
      <c r="K214" s="48">
        <v>1</v>
      </c>
      <c r="L214" s="48">
        <v>51</v>
      </c>
      <c r="M214" s="48">
        <v>1</v>
      </c>
      <c r="N214" s="48">
        <v>1</v>
      </c>
      <c r="O214" s="48">
        <v>6</v>
      </c>
      <c r="P214" s="48"/>
      <c r="Q214" s="48">
        <v>0.33</v>
      </c>
      <c r="R214" s="48">
        <v>0.16666600000000001</v>
      </c>
      <c r="S214" s="48">
        <v>0.5</v>
      </c>
      <c r="T214" s="48">
        <f t="shared" si="3"/>
        <v>0.33222200000000002</v>
      </c>
    </row>
    <row r="215" spans="1:20" x14ac:dyDescent="0.25">
      <c r="A215" s="47">
        <v>2189</v>
      </c>
      <c r="B215" s="47">
        <v>2189</v>
      </c>
      <c r="C215" s="47" t="s">
        <v>1165</v>
      </c>
      <c r="D215" s="47" t="s">
        <v>1075</v>
      </c>
      <c r="E215" s="48">
        <v>5658</v>
      </c>
      <c r="F215" s="47" t="s">
        <v>1455</v>
      </c>
      <c r="G215" s="47" t="s">
        <v>1077</v>
      </c>
      <c r="H215" s="48">
        <v>75</v>
      </c>
      <c r="I215" s="48">
        <v>0</v>
      </c>
      <c r="J215" s="48">
        <v>75</v>
      </c>
      <c r="K215" s="48">
        <v>5</v>
      </c>
      <c r="L215" s="48">
        <v>55</v>
      </c>
      <c r="M215" s="48"/>
      <c r="N215" s="48">
        <v>2</v>
      </c>
      <c r="O215" s="48">
        <v>60</v>
      </c>
      <c r="P215" s="48"/>
      <c r="Q215" s="48"/>
      <c r="R215" s="48">
        <v>0.33333299999999999</v>
      </c>
      <c r="S215" s="48">
        <v>5</v>
      </c>
      <c r="T215" s="48">
        <f t="shared" si="3"/>
        <v>2.6666664999999998</v>
      </c>
    </row>
    <row r="216" spans="1:20" x14ac:dyDescent="0.25">
      <c r="A216" s="47">
        <v>39217</v>
      </c>
      <c r="B216" s="47">
        <v>39217</v>
      </c>
      <c r="C216" s="47" t="s">
        <v>1456</v>
      </c>
      <c r="D216" s="47" t="s">
        <v>1075</v>
      </c>
      <c r="E216" s="48">
        <v>5658</v>
      </c>
      <c r="F216" s="47" t="s">
        <v>1455</v>
      </c>
      <c r="G216" s="47" t="s">
        <v>1077</v>
      </c>
      <c r="H216" s="48">
        <v>9</v>
      </c>
      <c r="I216" s="48">
        <v>0</v>
      </c>
      <c r="J216" s="48">
        <v>7</v>
      </c>
      <c r="K216" s="48">
        <v>0</v>
      </c>
      <c r="L216" s="48">
        <v>0</v>
      </c>
      <c r="M216" s="48">
        <v>1</v>
      </c>
      <c r="N216" s="48">
        <v>2</v>
      </c>
      <c r="O216" s="48">
        <v>2</v>
      </c>
      <c r="P216" s="48">
        <v>1</v>
      </c>
      <c r="Q216" s="48">
        <v>0.33</v>
      </c>
      <c r="R216" s="48">
        <v>0.33333299999999999</v>
      </c>
      <c r="S216" s="48">
        <v>0.16666600000000001</v>
      </c>
      <c r="T216" s="48">
        <f t="shared" si="3"/>
        <v>0.27666633333333329</v>
      </c>
    </row>
    <row r="217" spans="1:20" x14ac:dyDescent="0.25">
      <c r="A217" s="47">
        <v>12265</v>
      </c>
      <c r="B217" s="47">
        <v>12265</v>
      </c>
      <c r="C217" s="47" t="s">
        <v>1096</v>
      </c>
      <c r="D217" s="47" t="s">
        <v>1097</v>
      </c>
      <c r="E217" s="48">
        <v>5658</v>
      </c>
      <c r="F217" s="47" t="s">
        <v>1455</v>
      </c>
      <c r="G217" s="47" t="s">
        <v>1098</v>
      </c>
      <c r="H217" s="48">
        <v>0</v>
      </c>
      <c r="I217" s="48">
        <v>0</v>
      </c>
      <c r="J217" s="48">
        <v>0</v>
      </c>
      <c r="K217" s="48">
        <v>0</v>
      </c>
      <c r="L217" s="48">
        <v>0</v>
      </c>
      <c r="M217" s="48"/>
      <c r="N217" s="48"/>
      <c r="O217" s="48"/>
      <c r="P217" s="48"/>
      <c r="Q217" s="48"/>
      <c r="R217" s="48"/>
      <c r="S217" s="48"/>
      <c r="T217" s="48">
        <f t="shared" si="3"/>
        <v>0</v>
      </c>
    </row>
    <row r="218" spans="1:20" x14ac:dyDescent="0.25">
      <c r="A218" s="47">
        <v>2514</v>
      </c>
      <c r="B218" s="47">
        <v>2514</v>
      </c>
      <c r="C218" s="47" t="s">
        <v>1453</v>
      </c>
      <c r="D218" s="47" t="s">
        <v>1097</v>
      </c>
      <c r="E218" s="48">
        <v>3881</v>
      </c>
      <c r="F218" s="47" t="s">
        <v>1076</v>
      </c>
      <c r="G218" s="47" t="s">
        <v>1098</v>
      </c>
      <c r="H218" s="48">
        <v>48</v>
      </c>
      <c r="I218" s="48">
        <v>0</v>
      </c>
      <c r="J218" s="48">
        <v>48</v>
      </c>
      <c r="K218" s="48">
        <v>0</v>
      </c>
      <c r="L218" s="48">
        <v>0</v>
      </c>
      <c r="M218" s="48"/>
      <c r="N218" s="48"/>
      <c r="O218" s="48"/>
      <c r="P218" s="48"/>
      <c r="Q218" s="48"/>
      <c r="R218" s="48"/>
      <c r="S218" s="48"/>
      <c r="T218" s="48">
        <f t="shared" si="3"/>
        <v>0</v>
      </c>
    </row>
    <row r="219" spans="1:20" x14ac:dyDescent="0.25">
      <c r="A219" s="47">
        <v>14295</v>
      </c>
      <c r="B219" s="47">
        <v>14295</v>
      </c>
      <c r="C219" s="47" t="s">
        <v>1129</v>
      </c>
      <c r="D219" s="47" t="s">
        <v>1097</v>
      </c>
      <c r="E219" s="48">
        <v>3881</v>
      </c>
      <c r="F219" s="47" t="s">
        <v>1076</v>
      </c>
      <c r="G219" s="47" t="s">
        <v>1098</v>
      </c>
      <c r="H219" s="48">
        <v>20</v>
      </c>
      <c r="I219" s="48">
        <v>20</v>
      </c>
      <c r="J219" s="48">
        <v>0</v>
      </c>
      <c r="K219" s="48">
        <v>0</v>
      </c>
      <c r="L219" s="48">
        <v>0</v>
      </c>
      <c r="M219" s="48"/>
      <c r="N219" s="48"/>
      <c r="O219" s="48"/>
      <c r="P219" s="48"/>
      <c r="Q219" s="48"/>
      <c r="R219" s="48"/>
      <c r="S219" s="48"/>
      <c r="T219" s="48">
        <f t="shared" si="3"/>
        <v>0</v>
      </c>
    </row>
    <row r="220" spans="1:20" x14ac:dyDescent="0.25">
      <c r="A220" s="47">
        <v>14297</v>
      </c>
      <c r="B220" s="47">
        <v>14297</v>
      </c>
      <c r="C220" s="47" t="s">
        <v>1130</v>
      </c>
      <c r="D220" s="47" t="s">
        <v>1097</v>
      </c>
      <c r="E220" s="48">
        <v>3881</v>
      </c>
      <c r="F220" s="47" t="s">
        <v>1076</v>
      </c>
      <c r="G220" s="47" t="s">
        <v>1098</v>
      </c>
      <c r="H220" s="48">
        <v>40</v>
      </c>
      <c r="I220" s="48">
        <v>40</v>
      </c>
      <c r="J220" s="48">
        <v>0</v>
      </c>
      <c r="K220" s="48">
        <v>0</v>
      </c>
      <c r="L220" s="48">
        <v>0</v>
      </c>
      <c r="M220" s="48"/>
      <c r="N220" s="48"/>
      <c r="O220" s="48"/>
      <c r="P220" s="48"/>
      <c r="Q220" s="48"/>
      <c r="R220" s="48"/>
      <c r="S220" s="48"/>
      <c r="T220" s="48">
        <f t="shared" si="3"/>
        <v>0</v>
      </c>
    </row>
    <row r="221" spans="1:20" x14ac:dyDescent="0.25">
      <c r="A221" s="47">
        <v>12865</v>
      </c>
      <c r="B221" s="47">
        <v>12865</v>
      </c>
      <c r="C221" s="47" t="s">
        <v>689</v>
      </c>
      <c r="D221" s="47" t="s">
        <v>1097</v>
      </c>
      <c r="E221" s="48">
        <v>3881</v>
      </c>
      <c r="F221" s="47" t="s">
        <v>1076</v>
      </c>
      <c r="G221" s="47" t="s">
        <v>1098</v>
      </c>
      <c r="H221" s="48">
        <v>0</v>
      </c>
      <c r="I221" s="48">
        <v>0</v>
      </c>
      <c r="J221" s="48">
        <v>0</v>
      </c>
      <c r="K221" s="48">
        <v>0</v>
      </c>
      <c r="L221" s="48">
        <v>0</v>
      </c>
      <c r="M221" s="48"/>
      <c r="N221" s="48"/>
      <c r="O221" s="48"/>
      <c r="P221" s="48"/>
      <c r="Q221" s="48"/>
      <c r="R221" s="48"/>
      <c r="S221" s="48"/>
      <c r="T221" s="48">
        <f t="shared" si="3"/>
        <v>0</v>
      </c>
    </row>
    <row r="222" spans="1:20" x14ac:dyDescent="0.25">
      <c r="A222" s="47">
        <v>12866</v>
      </c>
      <c r="B222" s="47">
        <v>12866</v>
      </c>
      <c r="C222" s="47" t="s">
        <v>749</v>
      </c>
      <c r="D222" s="47" t="s">
        <v>1097</v>
      </c>
      <c r="E222" s="48">
        <v>3881</v>
      </c>
      <c r="F222" s="47" t="s">
        <v>1076</v>
      </c>
      <c r="G222" s="47" t="s">
        <v>1098</v>
      </c>
      <c r="H222" s="48">
        <v>0</v>
      </c>
      <c r="I222" s="48">
        <v>0</v>
      </c>
      <c r="J222" s="48">
        <v>0</v>
      </c>
      <c r="K222" s="48">
        <v>0</v>
      </c>
      <c r="L222" s="48">
        <v>0</v>
      </c>
      <c r="M222" s="48"/>
      <c r="N222" s="48"/>
      <c r="O222" s="48"/>
      <c r="P222" s="48"/>
      <c r="Q222" s="48"/>
      <c r="R222" s="48"/>
      <c r="S222" s="48"/>
      <c r="T222" s="48">
        <f t="shared" si="3"/>
        <v>0</v>
      </c>
    </row>
    <row r="223" spans="1:20" x14ac:dyDescent="0.25">
      <c r="A223" s="47">
        <v>12867</v>
      </c>
      <c r="B223" s="47">
        <v>12867</v>
      </c>
      <c r="C223" s="47" t="s">
        <v>684</v>
      </c>
      <c r="D223" s="47" t="s">
        <v>1097</v>
      </c>
      <c r="E223" s="48">
        <v>3881</v>
      </c>
      <c r="F223" s="47" t="s">
        <v>1076</v>
      </c>
      <c r="G223" s="47" t="s">
        <v>1098</v>
      </c>
      <c r="H223" s="48">
        <v>0</v>
      </c>
      <c r="I223" s="48">
        <v>0</v>
      </c>
      <c r="J223" s="48">
        <v>0</v>
      </c>
      <c r="K223" s="48">
        <v>0</v>
      </c>
      <c r="L223" s="48">
        <v>0</v>
      </c>
      <c r="M223" s="48"/>
      <c r="N223" s="48"/>
      <c r="O223" s="48"/>
      <c r="P223" s="48"/>
      <c r="Q223" s="48"/>
      <c r="R223" s="48"/>
      <c r="S223" s="48"/>
      <c r="T223" s="48">
        <f t="shared" si="3"/>
        <v>0</v>
      </c>
    </row>
    <row r="224" spans="1:20" x14ac:dyDescent="0.25">
      <c r="A224" s="47">
        <v>12868</v>
      </c>
      <c r="B224" s="47">
        <v>12868</v>
      </c>
      <c r="C224" s="47" t="s">
        <v>724</v>
      </c>
      <c r="D224" s="47" t="s">
        <v>1097</v>
      </c>
      <c r="E224" s="48">
        <v>3881</v>
      </c>
      <c r="F224" s="47" t="s">
        <v>1076</v>
      </c>
      <c r="G224" s="47" t="s">
        <v>1098</v>
      </c>
      <c r="H224" s="48">
        <v>0</v>
      </c>
      <c r="I224" s="48">
        <v>0</v>
      </c>
      <c r="J224" s="48">
        <v>0</v>
      </c>
      <c r="K224" s="48">
        <v>0</v>
      </c>
      <c r="L224" s="48">
        <v>0</v>
      </c>
      <c r="M224" s="48"/>
      <c r="N224" s="48"/>
      <c r="O224" s="48"/>
      <c r="P224" s="48"/>
      <c r="Q224" s="48"/>
      <c r="R224" s="48"/>
      <c r="S224" s="48"/>
      <c r="T224" s="48">
        <f t="shared" si="3"/>
        <v>0</v>
      </c>
    </row>
    <row r="225" spans="1:20" x14ac:dyDescent="0.25">
      <c r="A225" s="47">
        <v>12869</v>
      </c>
      <c r="B225" s="47">
        <v>12869</v>
      </c>
      <c r="C225" s="47" t="s">
        <v>759</v>
      </c>
      <c r="D225" s="47" t="s">
        <v>1097</v>
      </c>
      <c r="E225" s="48">
        <v>3881</v>
      </c>
      <c r="F225" s="47" t="s">
        <v>1076</v>
      </c>
      <c r="G225" s="47" t="s">
        <v>1098</v>
      </c>
      <c r="H225" s="48">
        <v>0</v>
      </c>
      <c r="I225" s="48">
        <v>0</v>
      </c>
      <c r="J225" s="48">
        <v>0</v>
      </c>
      <c r="K225" s="48">
        <v>0</v>
      </c>
      <c r="L225" s="48">
        <v>0</v>
      </c>
      <c r="M225" s="48"/>
      <c r="N225" s="48"/>
      <c r="O225" s="48"/>
      <c r="P225" s="48"/>
      <c r="Q225" s="48"/>
      <c r="R225" s="48"/>
      <c r="S225" s="48"/>
      <c r="T225" s="48">
        <f t="shared" si="3"/>
        <v>0</v>
      </c>
    </row>
    <row r="226" spans="1:20" x14ac:dyDescent="0.25">
      <c r="A226" s="47">
        <v>12870</v>
      </c>
      <c r="B226" s="47">
        <v>12870</v>
      </c>
      <c r="C226" s="47" t="s">
        <v>674</v>
      </c>
      <c r="D226" s="47" t="s">
        <v>1097</v>
      </c>
      <c r="E226" s="48">
        <v>3881</v>
      </c>
      <c r="F226" s="47" t="s">
        <v>1076</v>
      </c>
      <c r="G226" s="47" t="s">
        <v>1098</v>
      </c>
      <c r="H226" s="48">
        <v>0</v>
      </c>
      <c r="I226" s="48">
        <v>0</v>
      </c>
      <c r="J226" s="48">
        <v>0</v>
      </c>
      <c r="K226" s="48">
        <v>0</v>
      </c>
      <c r="L226" s="48">
        <v>0</v>
      </c>
      <c r="M226" s="48"/>
      <c r="N226" s="48"/>
      <c r="O226" s="48"/>
      <c r="P226" s="48"/>
      <c r="Q226" s="48"/>
      <c r="R226" s="48"/>
      <c r="S226" s="48"/>
      <c r="T226" s="48">
        <f t="shared" si="3"/>
        <v>0</v>
      </c>
    </row>
    <row r="227" spans="1:20" x14ac:dyDescent="0.25">
      <c r="A227" s="47">
        <v>12871</v>
      </c>
      <c r="B227" s="47">
        <v>12871</v>
      </c>
      <c r="C227" s="47" t="s">
        <v>584</v>
      </c>
      <c r="D227" s="47" t="s">
        <v>1097</v>
      </c>
      <c r="E227" s="48">
        <v>3881</v>
      </c>
      <c r="F227" s="47" t="s">
        <v>1076</v>
      </c>
      <c r="G227" s="47" t="s">
        <v>1098</v>
      </c>
      <c r="H227" s="48">
        <v>0</v>
      </c>
      <c r="I227" s="48">
        <v>0</v>
      </c>
      <c r="J227" s="48">
        <v>0</v>
      </c>
      <c r="K227" s="48">
        <v>0</v>
      </c>
      <c r="L227" s="48">
        <v>0</v>
      </c>
      <c r="M227" s="48"/>
      <c r="N227" s="48"/>
      <c r="O227" s="48"/>
      <c r="P227" s="48"/>
      <c r="Q227" s="48"/>
      <c r="R227" s="48"/>
      <c r="S227" s="48"/>
      <c r="T227" s="48">
        <f t="shared" si="3"/>
        <v>0</v>
      </c>
    </row>
    <row r="228" spans="1:20" x14ac:dyDescent="0.25">
      <c r="A228" s="47">
        <v>12872</v>
      </c>
      <c r="B228" s="47">
        <v>12872</v>
      </c>
      <c r="C228" s="47" t="s">
        <v>769</v>
      </c>
      <c r="D228" s="47" t="s">
        <v>1097</v>
      </c>
      <c r="E228" s="48">
        <v>3881</v>
      </c>
      <c r="F228" s="47" t="s">
        <v>1076</v>
      </c>
      <c r="G228" s="47" t="s">
        <v>1098</v>
      </c>
      <c r="H228" s="48">
        <v>0</v>
      </c>
      <c r="I228" s="48">
        <v>0</v>
      </c>
      <c r="J228" s="48">
        <v>0</v>
      </c>
      <c r="K228" s="48">
        <v>0</v>
      </c>
      <c r="L228" s="48">
        <v>0</v>
      </c>
      <c r="M228" s="48"/>
      <c r="N228" s="48"/>
      <c r="O228" s="48"/>
      <c r="P228" s="48"/>
      <c r="Q228" s="48"/>
      <c r="R228" s="48"/>
      <c r="S228" s="48"/>
      <c r="T228" s="48">
        <f t="shared" si="3"/>
        <v>0</v>
      </c>
    </row>
    <row r="229" spans="1:20" x14ac:dyDescent="0.25">
      <c r="A229" s="47">
        <v>12873</v>
      </c>
      <c r="B229" s="47">
        <v>12873</v>
      </c>
      <c r="C229" s="47" t="s">
        <v>734</v>
      </c>
      <c r="D229" s="47" t="s">
        <v>1097</v>
      </c>
      <c r="E229" s="48">
        <v>3881</v>
      </c>
      <c r="F229" s="47" t="s">
        <v>1076</v>
      </c>
      <c r="G229" s="47" t="s">
        <v>1098</v>
      </c>
      <c r="H229" s="48">
        <v>0</v>
      </c>
      <c r="I229" s="48">
        <v>0</v>
      </c>
      <c r="J229" s="48">
        <v>0</v>
      </c>
      <c r="K229" s="48">
        <v>0</v>
      </c>
      <c r="L229" s="48">
        <v>0</v>
      </c>
      <c r="M229" s="48"/>
      <c r="N229" s="48"/>
      <c r="O229" s="48"/>
      <c r="P229" s="48"/>
      <c r="Q229" s="48"/>
      <c r="R229" s="48"/>
      <c r="S229" s="48"/>
      <c r="T229" s="48">
        <f t="shared" si="3"/>
        <v>0</v>
      </c>
    </row>
    <row r="230" spans="1:20" x14ac:dyDescent="0.25">
      <c r="A230" s="47">
        <v>12874</v>
      </c>
      <c r="B230" s="47">
        <v>12874</v>
      </c>
      <c r="C230" s="47" t="s">
        <v>754</v>
      </c>
      <c r="D230" s="47" t="s">
        <v>1097</v>
      </c>
      <c r="E230" s="48">
        <v>3881</v>
      </c>
      <c r="F230" s="47" t="s">
        <v>1076</v>
      </c>
      <c r="G230" s="47" t="s">
        <v>1098</v>
      </c>
      <c r="H230" s="48">
        <v>0</v>
      </c>
      <c r="I230" s="48">
        <v>0</v>
      </c>
      <c r="J230" s="48">
        <v>0</v>
      </c>
      <c r="K230" s="48">
        <v>0</v>
      </c>
      <c r="L230" s="48">
        <v>0</v>
      </c>
      <c r="M230" s="48"/>
      <c r="N230" s="48"/>
      <c r="O230" s="48"/>
      <c r="P230" s="48"/>
      <c r="Q230" s="48"/>
      <c r="R230" s="48"/>
      <c r="S230" s="48"/>
      <c r="T230" s="48">
        <f t="shared" si="3"/>
        <v>0</v>
      </c>
    </row>
    <row r="231" spans="1:20" x14ac:dyDescent="0.25">
      <c r="A231" s="47">
        <v>12875</v>
      </c>
      <c r="B231" s="47">
        <v>12875</v>
      </c>
      <c r="C231" s="47" t="s">
        <v>739</v>
      </c>
      <c r="D231" s="47" t="s">
        <v>1097</v>
      </c>
      <c r="E231" s="48">
        <v>3881</v>
      </c>
      <c r="F231" s="47" t="s">
        <v>1076</v>
      </c>
      <c r="G231" s="47" t="s">
        <v>1098</v>
      </c>
      <c r="H231" s="48">
        <v>0</v>
      </c>
      <c r="I231" s="48">
        <v>0</v>
      </c>
      <c r="J231" s="48">
        <v>0</v>
      </c>
      <c r="K231" s="48">
        <v>0</v>
      </c>
      <c r="L231" s="48">
        <v>0</v>
      </c>
      <c r="M231" s="48"/>
      <c r="N231" s="48"/>
      <c r="O231" s="48"/>
      <c r="P231" s="48"/>
      <c r="Q231" s="48"/>
      <c r="R231" s="48"/>
      <c r="S231" s="48"/>
      <c r="T231" s="48">
        <f t="shared" si="3"/>
        <v>0</v>
      </c>
    </row>
    <row r="232" spans="1:20" x14ac:dyDescent="0.25">
      <c r="A232" s="47">
        <v>42922</v>
      </c>
      <c r="B232" s="47">
        <v>42922</v>
      </c>
      <c r="C232" s="47" t="s">
        <v>1454</v>
      </c>
      <c r="D232" s="47" t="s">
        <v>1097</v>
      </c>
      <c r="E232" s="48">
        <v>3881</v>
      </c>
      <c r="F232" s="47" t="s">
        <v>1076</v>
      </c>
      <c r="G232" s="47" t="s">
        <v>1098</v>
      </c>
      <c r="H232" s="48">
        <v>3</v>
      </c>
      <c r="I232" s="48">
        <v>0</v>
      </c>
      <c r="J232" s="48">
        <v>3</v>
      </c>
      <c r="K232" s="48">
        <v>0</v>
      </c>
      <c r="L232" s="48">
        <v>0</v>
      </c>
      <c r="M232" s="48"/>
      <c r="N232" s="48"/>
      <c r="O232" s="48"/>
      <c r="P232" s="48"/>
      <c r="Q232" s="48"/>
      <c r="R232" s="48"/>
      <c r="S232" s="48"/>
      <c r="T232" s="48">
        <f t="shared" si="3"/>
        <v>0</v>
      </c>
    </row>
  </sheetData>
  <autoFilter ref="A1:T1"/>
  <pageMargins left="0.511811024" right="0.511811024" top="0.78740157499999996" bottom="0.78740157499999996" header="0.31496062000000002" footer="0.31496062000000002"/>
  <pageSetup paperSize="9" orientation="portrait" verticalDpi="0" r:id="rId1"/>
  <ignoredErrors>
    <ignoredError sqref="T2"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election activeCell="L18" sqref="L18"/>
    </sheetView>
  </sheetViews>
  <sheetFormatPr defaultColWidth="4.6640625" defaultRowHeight="13.2" x14ac:dyDescent="0.25"/>
  <sheetData>
    <row r="1" spans="2:6" ht="250.8" x14ac:dyDescent="0.25">
      <c r="B1" s="30" t="s">
        <v>1049</v>
      </c>
      <c r="C1" s="30"/>
      <c r="D1" s="34"/>
      <c r="E1" s="34"/>
      <c r="F1" s="34"/>
    </row>
    <row r="2" spans="2:6" ht="118.8" x14ac:dyDescent="0.25">
      <c r="B2" s="30" t="s">
        <v>1050</v>
      </c>
      <c r="C2" s="30"/>
      <c r="D2" s="34"/>
      <c r="E2" s="34"/>
      <c r="F2" s="34"/>
    </row>
    <row r="3" spans="2:6" x14ac:dyDescent="0.25">
      <c r="B3" s="31"/>
      <c r="C3" s="31"/>
      <c r="D3" s="35"/>
      <c r="E3" s="35"/>
      <c r="F3" s="35"/>
    </row>
    <row r="4" spans="2:6" ht="409.6" x14ac:dyDescent="0.25">
      <c r="B4" s="31" t="s">
        <v>1051</v>
      </c>
      <c r="C4" s="31"/>
      <c r="D4" s="35"/>
      <c r="E4" s="35"/>
      <c r="F4" s="35"/>
    </row>
    <row r="5" spans="2:6" x14ac:dyDescent="0.25">
      <c r="B5" s="31"/>
      <c r="C5" s="31"/>
      <c r="D5" s="35"/>
      <c r="E5" s="35"/>
      <c r="F5" s="35"/>
    </row>
    <row r="6" spans="2:6" ht="132" x14ac:dyDescent="0.25">
      <c r="B6" s="30" t="s">
        <v>1052</v>
      </c>
      <c r="C6" s="30"/>
      <c r="D6" s="34"/>
      <c r="E6" s="34" t="s">
        <v>1053</v>
      </c>
      <c r="F6" s="34" t="s">
        <v>1054</v>
      </c>
    </row>
    <row r="7" spans="2:6" ht="13.8" thickBot="1" x14ac:dyDescent="0.3">
      <c r="B7" s="31"/>
      <c r="C7" s="31"/>
      <c r="D7" s="35"/>
      <c r="E7" s="35"/>
      <c r="F7" s="35"/>
    </row>
    <row r="8" spans="2:6" ht="409.6" thickBot="1" x14ac:dyDescent="0.3">
      <c r="B8" s="32" t="s">
        <v>1055</v>
      </c>
      <c r="C8" s="33"/>
      <c r="D8" s="36"/>
      <c r="E8" s="36">
        <v>4</v>
      </c>
      <c r="F8" s="37" t="s">
        <v>1056</v>
      </c>
    </row>
    <row r="9" spans="2:6" x14ac:dyDescent="0.25">
      <c r="B9" s="31"/>
      <c r="C9" s="31"/>
      <c r="D9" s="35"/>
      <c r="E9" s="35"/>
      <c r="F9" s="35"/>
    </row>
    <row r="10" spans="2:6" x14ac:dyDescent="0.25">
      <c r="B10" s="31"/>
      <c r="C10" s="31"/>
      <c r="D10" s="35"/>
      <c r="E10" s="35"/>
      <c r="F10" s="35"/>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COMPARATIVO MP</vt:lpstr>
      <vt:lpstr>Página1</vt:lpstr>
      <vt:lpstr>Planilha1</vt:lpstr>
      <vt:lpstr>Relatório de Compatibilidade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Iracema</dc:creator>
  <cp:lastModifiedBy>Lindolfo Marinho de Sena Neto</cp:lastModifiedBy>
  <cp:lastPrinted>2022-06-09T17:43:45Z</cp:lastPrinted>
  <dcterms:created xsi:type="dcterms:W3CDTF">2022-06-08T18:44:10Z</dcterms:created>
  <dcterms:modified xsi:type="dcterms:W3CDTF">2023-06-19T14:08:24Z</dcterms:modified>
</cp:coreProperties>
</file>